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850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Sheet1!$13:$14</definedName>
  </definedNames>
  <calcPr calcId="144525"/>
</workbook>
</file>

<file path=xl/calcChain.xml><?xml version="1.0" encoding="utf-8"?>
<calcChain xmlns="http://schemas.openxmlformats.org/spreadsheetml/2006/main">
  <c r="K57" i="1" l="1"/>
  <c r="I50" i="1"/>
  <c r="I94" i="1"/>
  <c r="K94" i="1" s="1"/>
  <c r="D94" i="1"/>
  <c r="E94" i="1" s="1"/>
  <c r="I93" i="1"/>
  <c r="K93" i="1" s="1"/>
  <c r="D93" i="1"/>
  <c r="E93" i="1" s="1"/>
  <c r="I92" i="1"/>
  <c r="K92" i="1" s="1"/>
  <c r="D92" i="1"/>
  <c r="E92" i="1" s="1"/>
  <c r="I91" i="1"/>
  <c r="K91" i="1" s="1"/>
  <c r="D91" i="1"/>
  <c r="E91" i="1" s="1"/>
  <c r="I90" i="1"/>
  <c r="K90" i="1" s="1"/>
  <c r="D90" i="1"/>
  <c r="E90" i="1" s="1"/>
  <c r="I89" i="1"/>
  <c r="K89" i="1" s="1"/>
  <c r="D89" i="1"/>
  <c r="E89" i="1" s="1"/>
  <c r="I88" i="1"/>
  <c r="K88" i="1" s="1"/>
  <c r="D88" i="1"/>
  <c r="E88" i="1" s="1"/>
  <c r="I87" i="1"/>
  <c r="K87" i="1" s="1"/>
  <c r="D87" i="1"/>
  <c r="E87" i="1" s="1"/>
  <c r="I86" i="1"/>
  <c r="K86" i="1" s="1"/>
  <c r="D86" i="1"/>
  <c r="E86" i="1" s="1"/>
  <c r="I85" i="1"/>
  <c r="K85" i="1" s="1"/>
  <c r="D85" i="1"/>
  <c r="E85" i="1" s="1"/>
  <c r="I84" i="1"/>
  <c r="K84" i="1" s="1"/>
  <c r="D84" i="1"/>
  <c r="E84" i="1" s="1"/>
  <c r="I83" i="1"/>
  <c r="K83" i="1" s="1"/>
  <c r="D83" i="1"/>
  <c r="E83" i="1" s="1"/>
  <c r="I82" i="1"/>
  <c r="K82" i="1" s="1"/>
  <c r="D82" i="1"/>
  <c r="E82" i="1" s="1"/>
  <c r="I81" i="1"/>
  <c r="K81" i="1" s="1"/>
  <c r="D81" i="1"/>
  <c r="E81" i="1" s="1"/>
  <c r="I80" i="1"/>
  <c r="K80" i="1" s="1"/>
  <c r="D80" i="1"/>
  <c r="E80" i="1" s="1"/>
  <c r="I79" i="1"/>
  <c r="K79" i="1" s="1"/>
  <c r="D79" i="1"/>
  <c r="E79" i="1" s="1"/>
  <c r="I78" i="1"/>
  <c r="K78" i="1" s="1"/>
  <c r="D78" i="1"/>
  <c r="E78" i="1" s="1"/>
  <c r="I77" i="1"/>
  <c r="K77" i="1" s="1"/>
  <c r="D77" i="1"/>
  <c r="E77" i="1" s="1"/>
  <c r="I76" i="1"/>
  <c r="K76" i="1" s="1"/>
  <c r="D76" i="1"/>
  <c r="E76" i="1" s="1"/>
  <c r="I75" i="1"/>
  <c r="K75" i="1" s="1"/>
  <c r="D75" i="1"/>
  <c r="E75" i="1" s="1"/>
  <c r="I74" i="1"/>
  <c r="K74" i="1" s="1"/>
  <c r="D74" i="1"/>
  <c r="E74" i="1" s="1"/>
  <c r="I73" i="1"/>
  <c r="K73" i="1" s="1"/>
  <c r="D73" i="1"/>
  <c r="E73" i="1" s="1"/>
  <c r="I72" i="1"/>
  <c r="K72" i="1" s="1"/>
  <c r="D72" i="1"/>
  <c r="E72" i="1" s="1"/>
  <c r="I71" i="1"/>
  <c r="K71" i="1" s="1"/>
  <c r="D71" i="1"/>
  <c r="E71" i="1" s="1"/>
  <c r="I70" i="1"/>
  <c r="K70" i="1" s="1"/>
  <c r="D70" i="1"/>
  <c r="E70" i="1" s="1"/>
  <c r="I69" i="1"/>
  <c r="K69" i="1" s="1"/>
  <c r="D69" i="1"/>
  <c r="E69" i="1" s="1"/>
  <c r="I68" i="1"/>
  <c r="K68" i="1" s="1"/>
  <c r="D68" i="1"/>
  <c r="E68" i="1" s="1"/>
  <c r="I67" i="1"/>
  <c r="K67" i="1" s="1"/>
  <c r="D67" i="1"/>
  <c r="E67" i="1" s="1"/>
  <c r="I66" i="1"/>
  <c r="K66" i="1" s="1"/>
  <c r="D66" i="1"/>
  <c r="E66" i="1" s="1"/>
  <c r="I65" i="1"/>
  <c r="K65" i="1" s="1"/>
  <c r="D65" i="1"/>
  <c r="E65" i="1" s="1"/>
  <c r="I64" i="1"/>
  <c r="K64" i="1" s="1"/>
  <c r="D64" i="1"/>
  <c r="E64" i="1" s="1"/>
  <c r="I63" i="1"/>
  <c r="K63" i="1" s="1"/>
  <c r="D63" i="1"/>
  <c r="E63" i="1" s="1"/>
  <c r="I62" i="1"/>
  <c r="K62" i="1" s="1"/>
  <c r="D62" i="1"/>
  <c r="E62" i="1" s="1"/>
  <c r="I61" i="1"/>
  <c r="K61" i="1" s="1"/>
  <c r="D61" i="1"/>
  <c r="E61" i="1" s="1"/>
  <c r="I60" i="1"/>
  <c r="K60" i="1" s="1"/>
  <c r="D60" i="1"/>
  <c r="E60" i="1" s="1"/>
  <c r="I59" i="1"/>
  <c r="K59" i="1" s="1"/>
  <c r="D59" i="1"/>
  <c r="E59" i="1" s="1"/>
  <c r="I58" i="1"/>
  <c r="K58" i="1" s="1"/>
  <c r="D58" i="1"/>
  <c r="E58" i="1" s="1"/>
  <c r="I57" i="1"/>
  <c r="D57" i="1"/>
  <c r="E57" i="1" s="1"/>
  <c r="I56" i="1"/>
  <c r="K56" i="1" s="1"/>
  <c r="D56" i="1"/>
  <c r="E56" i="1" s="1"/>
  <c r="I55" i="1"/>
  <c r="K55" i="1" s="1"/>
  <c r="D55" i="1"/>
  <c r="E55" i="1" s="1"/>
  <c r="I54" i="1"/>
  <c r="K54" i="1" s="1"/>
  <c r="D54" i="1"/>
  <c r="E54" i="1" s="1"/>
  <c r="I53" i="1"/>
  <c r="K53" i="1" s="1"/>
  <c r="D53" i="1"/>
  <c r="E53" i="1" s="1"/>
  <c r="I52" i="1"/>
  <c r="K52" i="1" s="1"/>
  <c r="D52" i="1"/>
  <c r="E52" i="1" s="1"/>
  <c r="I51" i="1"/>
  <c r="K51" i="1" s="1"/>
  <c r="D51" i="1"/>
  <c r="E51" i="1" s="1"/>
  <c r="K50" i="1"/>
  <c r="D50" i="1"/>
  <c r="E50" i="1" s="1"/>
  <c r="I49" i="1"/>
  <c r="K49" i="1" s="1"/>
  <c r="D49" i="1"/>
  <c r="E49" i="1" s="1"/>
  <c r="I48" i="1"/>
  <c r="K48" i="1" s="1"/>
  <c r="D48" i="1"/>
  <c r="E48" i="1" s="1"/>
  <c r="I47" i="1"/>
  <c r="K47" i="1" s="1"/>
  <c r="D47" i="1"/>
  <c r="E47" i="1" s="1"/>
  <c r="I46" i="1"/>
  <c r="K46" i="1" s="1"/>
  <c r="D46" i="1"/>
  <c r="E46" i="1" s="1"/>
  <c r="I45" i="1"/>
  <c r="K45" i="1" s="1"/>
  <c r="D45" i="1"/>
  <c r="E45" i="1" s="1"/>
  <c r="I44" i="1"/>
  <c r="K44" i="1" s="1"/>
  <c r="D44" i="1"/>
  <c r="E44" i="1" s="1"/>
  <c r="I43" i="1"/>
  <c r="K43" i="1" s="1"/>
  <c r="D43" i="1"/>
  <c r="E43" i="1" s="1"/>
  <c r="I42" i="1"/>
  <c r="K42" i="1" s="1"/>
  <c r="D42" i="1"/>
  <c r="E42" i="1" s="1"/>
  <c r="I41" i="1"/>
  <c r="K41" i="1" s="1"/>
  <c r="D41" i="1"/>
  <c r="E41" i="1" s="1"/>
  <c r="I40" i="1"/>
  <c r="K40" i="1" s="1"/>
  <c r="D40" i="1"/>
  <c r="E40" i="1" s="1"/>
  <c r="I39" i="1"/>
  <c r="K39" i="1" s="1"/>
  <c r="D39" i="1"/>
  <c r="E39" i="1" s="1"/>
  <c r="I38" i="1"/>
  <c r="K38" i="1" s="1"/>
  <c r="D38" i="1"/>
  <c r="E38" i="1" s="1"/>
  <c r="I37" i="1"/>
  <c r="K37" i="1" s="1"/>
  <c r="D37" i="1"/>
  <c r="E37" i="1" s="1"/>
  <c r="I36" i="1"/>
  <c r="K36" i="1" s="1"/>
  <c r="D36" i="1"/>
  <c r="E36" i="1" s="1"/>
  <c r="I35" i="1"/>
  <c r="K35" i="1" s="1"/>
  <c r="D35" i="1"/>
  <c r="E35" i="1" s="1"/>
  <c r="K34" i="1"/>
  <c r="I34" i="1"/>
  <c r="J34" i="1" s="1"/>
  <c r="L34" i="1" s="1"/>
  <c r="D34" i="1"/>
  <c r="E34" i="1" s="1"/>
  <c r="I33" i="1"/>
  <c r="K33" i="1" s="1"/>
  <c r="D33" i="1"/>
  <c r="E33" i="1" s="1"/>
  <c r="I32" i="1"/>
  <c r="K32" i="1" s="1"/>
  <c r="D32" i="1"/>
  <c r="E32" i="1" s="1"/>
  <c r="I31" i="1"/>
  <c r="K31" i="1" s="1"/>
  <c r="D31" i="1"/>
  <c r="E31" i="1" s="1"/>
  <c r="I30" i="1"/>
  <c r="K30" i="1" s="1"/>
  <c r="D30" i="1"/>
  <c r="E30" i="1" s="1"/>
  <c r="I29" i="1"/>
  <c r="K29" i="1" s="1"/>
  <c r="D29" i="1"/>
  <c r="E29" i="1" s="1"/>
  <c r="I28" i="1"/>
  <c r="K28" i="1" s="1"/>
  <c r="D28" i="1"/>
  <c r="E28" i="1" s="1"/>
  <c r="I27" i="1"/>
  <c r="K27" i="1" s="1"/>
  <c r="D27" i="1"/>
  <c r="E27" i="1" s="1"/>
  <c r="I26" i="1"/>
  <c r="K26" i="1" s="1"/>
  <c r="D26" i="1"/>
  <c r="E26" i="1" s="1"/>
  <c r="I25" i="1"/>
  <c r="K25" i="1" s="1"/>
  <c r="D25" i="1"/>
  <c r="E25" i="1" s="1"/>
  <c r="I24" i="1"/>
  <c r="K24" i="1" s="1"/>
  <c r="D24" i="1"/>
  <c r="E24" i="1" s="1"/>
  <c r="I23" i="1"/>
  <c r="K23" i="1" s="1"/>
  <c r="D23" i="1"/>
  <c r="E23" i="1" s="1"/>
  <c r="I22" i="1"/>
  <c r="K22" i="1" s="1"/>
  <c r="D22" i="1"/>
  <c r="E22" i="1" s="1"/>
  <c r="I21" i="1"/>
  <c r="K21" i="1" s="1"/>
  <c r="D21" i="1"/>
  <c r="E21" i="1" s="1"/>
  <c r="I20" i="1"/>
  <c r="K20" i="1" s="1"/>
  <c r="D20" i="1"/>
  <c r="E20" i="1" s="1"/>
  <c r="I19" i="1"/>
  <c r="K19" i="1" s="1"/>
  <c r="D19" i="1"/>
  <c r="E19" i="1" s="1"/>
  <c r="I18" i="1"/>
  <c r="K18" i="1" s="1"/>
  <c r="D18" i="1"/>
  <c r="E18" i="1" s="1"/>
  <c r="I17" i="1"/>
  <c r="K17" i="1" s="1"/>
  <c r="D17" i="1"/>
  <c r="E17" i="1" s="1"/>
  <c r="I16" i="1"/>
  <c r="K16" i="1" s="1"/>
  <c r="D16" i="1"/>
  <c r="E16" i="1" s="1"/>
  <c r="P15" i="1"/>
  <c r="I15" i="1"/>
  <c r="K15" i="1" s="1"/>
  <c r="D15" i="1"/>
  <c r="E15" i="1" s="1"/>
  <c r="F15" i="1" l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M34" i="1" s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J15" i="1"/>
  <c r="J16" i="1"/>
  <c r="L16" i="1" s="1"/>
  <c r="J17" i="1"/>
  <c r="L17" i="1" s="1"/>
  <c r="J18" i="1"/>
  <c r="L18" i="1" s="1"/>
  <c r="J19" i="1"/>
  <c r="L19" i="1" s="1"/>
  <c r="J20" i="1"/>
  <c r="L20" i="1" s="1"/>
  <c r="J21" i="1"/>
  <c r="L21" i="1" s="1"/>
  <c r="J22" i="1"/>
  <c r="L22" i="1" s="1"/>
  <c r="J23" i="1"/>
  <c r="L23" i="1" s="1"/>
  <c r="J24" i="1"/>
  <c r="L24" i="1" s="1"/>
  <c r="J25" i="1"/>
  <c r="L25" i="1" s="1"/>
  <c r="J26" i="1"/>
  <c r="L26" i="1" s="1"/>
  <c r="J27" i="1"/>
  <c r="L27" i="1" s="1"/>
  <c r="J28" i="1"/>
  <c r="L28" i="1" s="1"/>
  <c r="J29" i="1"/>
  <c r="L29" i="1" s="1"/>
  <c r="J30" i="1"/>
  <c r="L30" i="1" s="1"/>
  <c r="J31" i="1"/>
  <c r="L31" i="1" s="1"/>
  <c r="J32" i="1"/>
  <c r="L32" i="1" s="1"/>
  <c r="J33" i="1"/>
  <c r="L33" i="1" s="1"/>
  <c r="J35" i="1"/>
  <c r="L35" i="1" s="1"/>
  <c r="J36" i="1"/>
  <c r="L36" i="1" s="1"/>
  <c r="J37" i="1"/>
  <c r="L37" i="1" s="1"/>
  <c r="J38" i="1"/>
  <c r="L38" i="1" s="1"/>
  <c r="J39" i="1"/>
  <c r="L39" i="1" s="1"/>
  <c r="J40" i="1"/>
  <c r="L40" i="1" s="1"/>
  <c r="J41" i="1"/>
  <c r="L41" i="1" s="1"/>
  <c r="J42" i="1"/>
  <c r="L42" i="1" s="1"/>
  <c r="J43" i="1"/>
  <c r="L43" i="1" s="1"/>
  <c r="J44" i="1"/>
  <c r="L44" i="1" s="1"/>
  <c r="J45" i="1"/>
  <c r="L45" i="1" s="1"/>
  <c r="J46" i="1"/>
  <c r="L46" i="1" s="1"/>
  <c r="J47" i="1"/>
  <c r="L47" i="1" s="1"/>
  <c r="J48" i="1"/>
  <c r="L48" i="1" s="1"/>
  <c r="J49" i="1"/>
  <c r="L49" i="1" s="1"/>
  <c r="J50" i="1"/>
  <c r="L50" i="1" s="1"/>
  <c r="J51" i="1"/>
  <c r="L51" i="1" s="1"/>
  <c r="J52" i="1"/>
  <c r="L52" i="1" s="1"/>
  <c r="J53" i="1"/>
  <c r="L53" i="1" s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J54" i="1"/>
  <c r="L54" i="1" s="1"/>
  <c r="J55" i="1"/>
  <c r="L55" i="1" s="1"/>
  <c r="J56" i="1"/>
  <c r="L56" i="1" s="1"/>
  <c r="L57" i="1"/>
  <c r="J58" i="1"/>
  <c r="L58" i="1" s="1"/>
  <c r="J59" i="1"/>
  <c r="L59" i="1" s="1"/>
  <c r="J60" i="1"/>
  <c r="L60" i="1" s="1"/>
  <c r="J61" i="1"/>
  <c r="L61" i="1" s="1"/>
  <c r="J62" i="1"/>
  <c r="L62" i="1" s="1"/>
  <c r="J63" i="1"/>
  <c r="L63" i="1" s="1"/>
  <c r="J64" i="1"/>
  <c r="L64" i="1" s="1"/>
  <c r="J65" i="1"/>
  <c r="L65" i="1" s="1"/>
  <c r="J66" i="1"/>
  <c r="L66" i="1" s="1"/>
  <c r="J67" i="1"/>
  <c r="L67" i="1" s="1"/>
  <c r="J68" i="1"/>
  <c r="L68" i="1" s="1"/>
  <c r="J69" i="1"/>
  <c r="L69" i="1" s="1"/>
  <c r="J70" i="1"/>
  <c r="L70" i="1" s="1"/>
  <c r="J71" i="1"/>
  <c r="L71" i="1" s="1"/>
  <c r="J72" i="1"/>
  <c r="L72" i="1" s="1"/>
  <c r="J73" i="1"/>
  <c r="L73" i="1" s="1"/>
  <c r="J74" i="1"/>
  <c r="L74" i="1" s="1"/>
  <c r="J75" i="1"/>
  <c r="L75" i="1" s="1"/>
  <c r="J76" i="1"/>
  <c r="L76" i="1" s="1"/>
  <c r="J77" i="1"/>
  <c r="L77" i="1" s="1"/>
  <c r="J78" i="1"/>
  <c r="L78" i="1" s="1"/>
  <c r="J79" i="1"/>
  <c r="L79" i="1" s="1"/>
  <c r="J80" i="1"/>
  <c r="L80" i="1" s="1"/>
  <c r="J81" i="1"/>
  <c r="L81" i="1" s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J82" i="1"/>
  <c r="L82" i="1" s="1"/>
  <c r="J83" i="1"/>
  <c r="L83" i="1" s="1"/>
  <c r="J84" i="1"/>
  <c r="L84" i="1" s="1"/>
  <c r="J85" i="1"/>
  <c r="L85" i="1" s="1"/>
  <c r="J86" i="1"/>
  <c r="L86" i="1" s="1"/>
  <c r="J87" i="1"/>
  <c r="L87" i="1" s="1"/>
  <c r="J88" i="1"/>
  <c r="L88" i="1" s="1"/>
  <c r="J89" i="1"/>
  <c r="L89" i="1" s="1"/>
  <c r="J90" i="1"/>
  <c r="L90" i="1" s="1"/>
  <c r="J91" i="1"/>
  <c r="L91" i="1" s="1"/>
  <c r="J92" i="1"/>
  <c r="L92" i="1" s="1"/>
  <c r="J93" i="1"/>
  <c r="L93" i="1" s="1"/>
  <c r="J94" i="1"/>
  <c r="L94" i="1" s="1"/>
  <c r="M94" i="1" l="1"/>
  <c r="M93" i="1"/>
  <c r="M92" i="1"/>
  <c r="M88" i="1"/>
  <c r="M87" i="1"/>
  <c r="M86" i="1"/>
  <c r="M85" i="1"/>
  <c r="M84" i="1"/>
  <c r="M83" i="1"/>
  <c r="M82" i="1"/>
  <c r="M81" i="1"/>
  <c r="M80" i="1"/>
  <c r="M77" i="1"/>
  <c r="M76" i="1"/>
  <c r="M75" i="1"/>
  <c r="M74" i="1"/>
  <c r="M73" i="1"/>
  <c r="M72" i="1"/>
  <c r="M70" i="1"/>
  <c r="M69" i="1"/>
  <c r="M68" i="1"/>
  <c r="M67" i="1"/>
  <c r="M66" i="1"/>
  <c r="M63" i="1"/>
  <c r="M62" i="1"/>
  <c r="M60" i="1"/>
  <c r="M58" i="1"/>
  <c r="M57" i="1"/>
  <c r="M56" i="1"/>
  <c r="M55" i="1"/>
  <c r="M54" i="1"/>
  <c r="M53" i="1"/>
  <c r="M52" i="1"/>
  <c r="M49" i="1"/>
  <c r="M48" i="1"/>
  <c r="M47" i="1"/>
  <c r="M46" i="1"/>
  <c r="M45" i="1"/>
  <c r="M44" i="1"/>
  <c r="M43" i="1"/>
  <c r="M42" i="1"/>
  <c r="M41" i="1"/>
  <c r="M40" i="1"/>
  <c r="M39" i="1"/>
  <c r="M36" i="1"/>
  <c r="M35" i="1"/>
  <c r="M31" i="1"/>
  <c r="M30" i="1"/>
  <c r="M29" i="1"/>
  <c r="M27" i="1"/>
  <c r="M26" i="1"/>
  <c r="M25" i="1"/>
  <c r="M24" i="1"/>
  <c r="M23" i="1"/>
  <c r="M22" i="1"/>
  <c r="M19" i="1"/>
  <c r="M18" i="1"/>
  <c r="M17" i="1"/>
  <c r="M16" i="1"/>
  <c r="M91" i="1"/>
  <c r="M90" i="1"/>
  <c r="M89" i="1"/>
  <c r="M79" i="1"/>
  <c r="M78" i="1"/>
  <c r="M71" i="1"/>
  <c r="M65" i="1"/>
  <c r="M64" i="1"/>
  <c r="M61" i="1"/>
  <c r="M59" i="1"/>
  <c r="M50" i="1"/>
  <c r="M51" i="1"/>
  <c r="M38" i="1"/>
  <c r="M37" i="1"/>
  <c r="M33" i="1"/>
  <c r="M32" i="1"/>
  <c r="M28" i="1"/>
  <c r="M21" i="1"/>
  <c r="M20" i="1"/>
  <c r="L15" i="1"/>
  <c r="M15" i="1"/>
</calcChain>
</file>

<file path=xl/comments1.xml><?xml version="1.0" encoding="utf-8"?>
<comments xmlns="http://schemas.openxmlformats.org/spreadsheetml/2006/main">
  <authors>
    <author>Author</author>
  </authors>
  <commentList>
    <comment ref="K34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da tru 15 khoi
</t>
        </r>
      </text>
    </comment>
    <comment ref="G50" authorId="0">
      <text>
        <r>
          <rPr>
            <b/>
            <sz val="9"/>
            <color indexed="81"/>
            <rFont val="Tahoma"/>
            <family val="2"/>
          </rPr>
          <t xml:space="preserve">thay dong ho: so cu 6370-6356=14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50" authorId="0">
      <text>
        <r>
          <rPr>
            <b/>
            <sz val="9"/>
            <color indexed="81"/>
            <rFont val="Tahoma"/>
            <family val="2"/>
          </rPr>
          <t xml:space="preserve">thay dong ho: so cu 6370-6356=14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50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14+22=36
</t>
        </r>
      </text>
    </comment>
    <comment ref="K57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tru 10 khoi
</t>
        </r>
      </text>
    </comment>
    <comment ref="K88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da tru 10 khoi</t>
        </r>
      </text>
    </comment>
  </commentList>
</comments>
</file>

<file path=xl/sharedStrings.xml><?xml version="1.0" encoding="utf-8"?>
<sst xmlns="http://schemas.openxmlformats.org/spreadsheetml/2006/main" count="118" uniqueCount="114">
  <si>
    <t>TRƯỜNG ĐẠI HỌC SƯ PHẠM KỸ THUẬT TP. HCM</t>
  </si>
  <si>
    <r>
      <t>BAN Q</t>
    </r>
    <r>
      <rPr>
        <b/>
        <u/>
        <sz val="13"/>
        <rFont val="Times New Roman"/>
        <family val="1"/>
      </rPr>
      <t>UẢN LÝ KÝ T</t>
    </r>
    <r>
      <rPr>
        <b/>
        <sz val="13"/>
        <rFont val="Times New Roman"/>
        <family val="1"/>
      </rPr>
      <t>ÚC XÁ</t>
    </r>
  </si>
  <si>
    <t xml:space="preserve">  DANH SÁCH NỘP TIỀN ĐIỆN NƯỚC SINH HOẠT  CƠ SỞ I</t>
  </si>
  <si>
    <t>Tháng: 08 năm 2015</t>
  </si>
  <si>
    <t xml:space="preserve">Giá tiền điện sinh hoạt: </t>
  </si>
  <si>
    <t>0-&gt;100 kw/h</t>
  </si>
  <si>
    <t>1.484đ</t>
  </si>
  <si>
    <t>401-&gt;600 kw/h</t>
  </si>
  <si>
    <t>2.242đ</t>
  </si>
  <si>
    <t>2.082đ</t>
  </si>
  <si>
    <t>101-&gt;200 kw/h</t>
  </si>
  <si>
    <t>1.533đ</t>
  </si>
  <si>
    <t>601-&gt;800kw/h</t>
  </si>
  <si>
    <t>2.503đ</t>
  </si>
  <si>
    <t>2.324đ</t>
  </si>
  <si>
    <t>201-&gt;400 kw/h</t>
  </si>
  <si>
    <t>1.786đ</t>
  </si>
  <si>
    <t>801-&gt;…..kw/h</t>
  </si>
  <si>
    <t>2.587đ</t>
  </si>
  <si>
    <t>2.399đ</t>
  </si>
  <si>
    <t>Giá tiền nước theo công văn số: 1376/CNTĐ-TCHC của Công ty CP cấp nước Thủ Đức:</t>
  </si>
  <si>
    <t>Giá tiền nước trong định mức: 4 m3 /SV x 6.000đ</t>
  </si>
  <si>
    <r>
      <t>Giá tiền nước vượt định mức: 1 m</t>
    </r>
    <r>
      <rPr>
        <vertAlign val="superscript"/>
        <sz val="13"/>
        <rFont val="Times New Roman"/>
        <family val="1"/>
      </rPr>
      <t>3</t>
    </r>
    <r>
      <rPr>
        <sz val="13"/>
        <rFont val="Times New Roman"/>
        <family val="1"/>
      </rPr>
      <t xml:space="preserve">  x 13.000đ</t>
    </r>
  </si>
  <si>
    <t>Phòng</t>
  </si>
  <si>
    <t>ĐIỆN</t>
  </si>
  <si>
    <t>NƯỚC</t>
  </si>
  <si>
    <t>Tổng số tiền
 Điện -Nước</t>
  </si>
  <si>
    <t>Số cũ</t>
  </si>
  <si>
    <t>Số mới</t>
  </si>
  <si>
    <t>Số tiêu thụ</t>
  </si>
  <si>
    <t>Tiền nộp</t>
  </si>
  <si>
    <t>VAT</t>
  </si>
  <si>
    <t>Trong định mức</t>
  </si>
  <si>
    <t>Vượt định mức</t>
  </si>
  <si>
    <t>D101</t>
  </si>
  <si>
    <t>D102</t>
  </si>
  <si>
    <t>D 103</t>
  </si>
  <si>
    <t>D 104</t>
  </si>
  <si>
    <t>D 105</t>
  </si>
  <si>
    <t>D 106</t>
  </si>
  <si>
    <t>D 107</t>
  </si>
  <si>
    <t>D 108</t>
  </si>
  <si>
    <t>D 109</t>
  </si>
  <si>
    <t>D 110</t>
  </si>
  <si>
    <t>D 111</t>
  </si>
  <si>
    <t>D 112</t>
  </si>
  <si>
    <t>D 113</t>
  </si>
  <si>
    <t>D 114</t>
  </si>
  <si>
    <t>D 115</t>
  </si>
  <si>
    <t>D 116</t>
  </si>
  <si>
    <t>D 117</t>
  </si>
  <si>
    <t>D 118</t>
  </si>
  <si>
    <t>D 119</t>
  </si>
  <si>
    <t>D 120</t>
  </si>
  <si>
    <t>D 201</t>
  </si>
  <si>
    <t>D 202</t>
  </si>
  <si>
    <t>D 203</t>
  </si>
  <si>
    <t>D 204</t>
  </si>
  <si>
    <t>D 205</t>
  </si>
  <si>
    <t>D 206</t>
  </si>
  <si>
    <t>D 207</t>
  </si>
  <si>
    <t>D 208</t>
  </si>
  <si>
    <t>D 209</t>
  </si>
  <si>
    <t>D 210</t>
  </si>
  <si>
    <t>D 211</t>
  </si>
  <si>
    <t>D 212</t>
  </si>
  <si>
    <t>D 213</t>
  </si>
  <si>
    <t>D 214</t>
  </si>
  <si>
    <t>D 215</t>
  </si>
  <si>
    <t>D 216</t>
  </si>
  <si>
    <t>D 217</t>
  </si>
  <si>
    <t>D 218</t>
  </si>
  <si>
    <t>D 219</t>
  </si>
  <si>
    <t>D 220</t>
  </si>
  <si>
    <t>D 301</t>
  </si>
  <si>
    <t>D 302</t>
  </si>
  <si>
    <t>D 303</t>
  </si>
  <si>
    <t>D 304</t>
  </si>
  <si>
    <t>D 305</t>
  </si>
  <si>
    <t>D 306</t>
  </si>
  <si>
    <t>D 307</t>
  </si>
  <si>
    <t>D 308</t>
  </si>
  <si>
    <t>D 309</t>
  </si>
  <si>
    <t>D 310</t>
  </si>
  <si>
    <t>D 311</t>
  </si>
  <si>
    <t>D 312</t>
  </si>
  <si>
    <t>D 313</t>
  </si>
  <si>
    <t>D 314</t>
  </si>
  <si>
    <t>D 315</t>
  </si>
  <si>
    <t>D 316</t>
  </si>
  <si>
    <t>D 317</t>
  </si>
  <si>
    <t>D 318</t>
  </si>
  <si>
    <t>D 319</t>
  </si>
  <si>
    <t>D 320</t>
  </si>
  <si>
    <t>D 401</t>
  </si>
  <si>
    <t>D 402</t>
  </si>
  <si>
    <t>D 403</t>
  </si>
  <si>
    <t>D 404</t>
  </si>
  <si>
    <t>D 405</t>
  </si>
  <si>
    <t>D 406</t>
  </si>
  <si>
    <t>D 407</t>
  </si>
  <si>
    <t>D 408</t>
  </si>
  <si>
    <t>D 409</t>
  </si>
  <si>
    <t>D 410</t>
  </si>
  <si>
    <t>D 411</t>
  </si>
  <si>
    <t>D 412</t>
  </si>
  <si>
    <t>D 413</t>
  </si>
  <si>
    <t>D 414</t>
  </si>
  <si>
    <t>D 415</t>
  </si>
  <si>
    <t>D 416</t>
  </si>
  <si>
    <t>D 417</t>
  </si>
  <si>
    <t>D 418</t>
  </si>
  <si>
    <t>D 419</t>
  </si>
  <si>
    <t>D 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</si>
</sst>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name val="Times New Roman"/>
      <family val="1"/>
    </font>
    <font>
      <b/>
      <sz val="13"/>
      <name val="Times New Roman"/>
      <family val="1"/>
    </font>
    <font>
      <b/>
      <u/>
      <sz val="13"/>
      <name val="Times New Roman"/>
      <family val="1"/>
    </font>
    <font>
      <b/>
      <sz val="16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4"/>
      <name val="Times New Roman"/>
      <family val="1"/>
    </font>
    <font>
      <vertAlign val="superscript"/>
      <sz val="13"/>
      <name val="Times New Roman"/>
      <family val="1"/>
    </font>
    <font>
      <sz val="14"/>
      <color theme="1"/>
      <name val="Times New Roman"/>
      <family val="1"/>
    </font>
    <font>
      <b/>
      <sz val="12"/>
      <color indexed="8"/>
      <name val="Times New Roman"/>
      <family val="1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3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8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/>
    <xf numFmtId="3" fontId="2" fillId="0" borderId="0" xfId="0" applyNumberFormat="1" applyFont="1" applyAlignment="1"/>
    <xf numFmtId="3" fontId="3" fillId="0" borderId="0" xfId="0" applyNumberFormat="1" applyFont="1" applyAlignme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164" fontId="8" fillId="0" borderId="0" xfId="1" applyNumberFormat="1" applyFont="1" applyAlignment="1"/>
    <xf numFmtId="0" fontId="8" fillId="0" borderId="0" xfId="0" applyFont="1" applyAlignment="1"/>
    <xf numFmtId="0" fontId="9" fillId="0" borderId="0" xfId="0" applyFont="1" applyAlignment="1"/>
    <xf numFmtId="0" fontId="10" fillId="0" borderId="0" xfId="0" applyFont="1" applyAlignment="1">
      <alignment horizontal="right"/>
    </xf>
    <xf numFmtId="3" fontId="7" fillId="0" borderId="0" xfId="0" applyNumberFormat="1" applyFont="1" applyAlignment="1"/>
    <xf numFmtId="0" fontId="7" fillId="0" borderId="0" xfId="0" applyFont="1" applyAlignment="1">
      <alignment horizontal="center" vertical="center"/>
    </xf>
    <xf numFmtId="0" fontId="11" fillId="0" borderId="0" xfId="0" applyFont="1" applyAlignment="1"/>
    <xf numFmtId="164" fontId="11" fillId="0" borderId="0" xfId="1" applyNumberFormat="1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11" fillId="0" borderId="0" xfId="0" applyFont="1" applyBorder="1" applyAlignment="1"/>
    <xf numFmtId="164" fontId="11" fillId="0" borderId="0" xfId="1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3" fontId="11" fillId="0" borderId="0" xfId="0" applyNumberFormat="1" applyFont="1" applyBorder="1" applyAlignment="1"/>
    <xf numFmtId="3" fontId="7" fillId="0" borderId="0" xfId="0" applyNumberFormat="1" applyFont="1" applyBorder="1" applyAlignment="1"/>
    <xf numFmtId="0" fontId="11" fillId="0" borderId="0" xfId="0" applyFont="1" applyBorder="1" applyAlignment="1">
      <alignment horizontal="center" vertical="center"/>
    </xf>
    <xf numFmtId="0" fontId="16" fillId="0" borderId="0" xfId="0" applyFont="1" applyBorder="1"/>
    <xf numFmtId="0" fontId="16" fillId="0" borderId="0" xfId="0" applyFont="1"/>
    <xf numFmtId="0" fontId="16" fillId="2" borderId="0" xfId="0" applyFont="1" applyFill="1" applyBorder="1"/>
    <xf numFmtId="0" fontId="16" fillId="2" borderId="0" xfId="0" applyFont="1" applyFill="1"/>
    <xf numFmtId="0" fontId="9" fillId="0" borderId="0" xfId="0" applyFont="1" applyBorder="1"/>
    <xf numFmtId="0" fontId="9" fillId="0" borderId="0" xfId="0" applyFont="1"/>
    <xf numFmtId="0" fontId="9" fillId="2" borderId="0" xfId="0" applyFont="1" applyFill="1" applyBorder="1"/>
    <xf numFmtId="0" fontId="9" fillId="2" borderId="0" xfId="0" applyFont="1" applyFill="1"/>
    <xf numFmtId="0" fontId="9" fillId="0" borderId="0" xfId="0" applyFont="1" applyFill="1" applyBorder="1"/>
    <xf numFmtId="0" fontId="9" fillId="0" borderId="0" xfId="0" applyFont="1" applyFill="1"/>
    <xf numFmtId="0" fontId="16" fillId="0" borderId="0" xfId="0" applyFont="1" applyFill="1" applyBorder="1"/>
    <xf numFmtId="0" fontId="16" fillId="0" borderId="0" xfId="0" applyFont="1" applyFill="1"/>
    <xf numFmtId="0" fontId="9" fillId="2" borderId="0" xfId="0" applyFont="1" applyFill="1" applyBorder="1" applyAlignment="1"/>
    <xf numFmtId="0" fontId="9" fillId="2" borderId="0" xfId="0" applyFont="1" applyFill="1" applyAlignment="1"/>
    <xf numFmtId="0" fontId="11" fillId="0" borderId="0" xfId="0" applyFont="1"/>
    <xf numFmtId="164" fontId="6" fillId="0" borderId="0" xfId="1" applyNumberFormat="1" applyFont="1" applyAlignment="1">
      <alignment horizontal="center" vertical="center"/>
    </xf>
    <xf numFmtId="3" fontId="6" fillId="0" borderId="0" xfId="0" applyNumberFormat="1" applyFont="1"/>
    <xf numFmtId="3" fontId="8" fillId="0" borderId="0" xfId="0" applyNumberFormat="1" applyFont="1"/>
    <xf numFmtId="3" fontId="6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/>
    </xf>
    <xf numFmtId="3" fontId="6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3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0" xfId="0" applyFont="1"/>
    <xf numFmtId="164" fontId="16" fillId="0" borderId="0" xfId="1" applyNumberFormat="1" applyFont="1" applyAlignment="1">
      <alignment horizontal="center" vertical="center"/>
    </xf>
    <xf numFmtId="3" fontId="16" fillId="0" borderId="0" xfId="0" applyNumberFormat="1" applyFont="1"/>
    <xf numFmtId="3" fontId="17" fillId="0" borderId="0" xfId="0" applyNumberFormat="1" applyFont="1"/>
    <xf numFmtId="0" fontId="16" fillId="0" borderId="0" xfId="0" applyFont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hidden="1"/>
    </xf>
    <xf numFmtId="0" fontId="7" fillId="0" borderId="2" xfId="0" applyFont="1" applyBorder="1" applyAlignment="1" applyProtection="1">
      <alignment horizontal="center" vertical="center"/>
      <protection hidden="1"/>
    </xf>
    <xf numFmtId="0" fontId="7" fillId="0" borderId="3" xfId="0" applyFont="1" applyBorder="1" applyAlignment="1" applyProtection="1">
      <alignment horizontal="center" vertical="center"/>
      <protection hidden="1"/>
    </xf>
    <xf numFmtId="0" fontId="7" fillId="0" borderId="4" xfId="0" applyFont="1" applyBorder="1" applyAlignment="1" applyProtection="1">
      <alignment horizontal="center" vertical="center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  <xf numFmtId="0" fontId="8" fillId="0" borderId="5" xfId="0" applyFont="1" applyBorder="1" applyAlignment="1" applyProtection="1">
      <alignment horizontal="center" vertical="center" wrapText="1"/>
      <protection hidden="1"/>
    </xf>
    <xf numFmtId="0" fontId="7" fillId="0" borderId="6" xfId="0" applyFont="1" applyBorder="1" applyAlignment="1" applyProtection="1">
      <alignment horizontal="center" vertical="center"/>
      <protection hidden="1"/>
    </xf>
    <xf numFmtId="0" fontId="8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164" fontId="8" fillId="0" borderId="9" xfId="1" applyNumberFormat="1" applyFont="1" applyBorder="1" applyAlignment="1" applyProtection="1">
      <alignment horizontal="center" vertical="center" wrapText="1"/>
      <protection hidden="1"/>
    </xf>
    <xf numFmtId="0" fontId="8" fillId="0" borderId="4" xfId="0" applyFont="1" applyBorder="1" applyAlignment="1" applyProtection="1">
      <alignment horizontal="center" vertical="center"/>
      <protection hidden="1"/>
    </xf>
    <xf numFmtId="0" fontId="8" fillId="0" borderId="10" xfId="0" applyFont="1" applyBorder="1" applyAlignment="1" applyProtection="1">
      <alignment horizontal="center" vertical="center"/>
      <protection hidden="1"/>
    </xf>
    <xf numFmtId="0" fontId="8" fillId="0" borderId="6" xfId="0" applyFont="1" applyBorder="1" applyAlignment="1" applyProtection="1">
      <alignment horizontal="center" vertical="center"/>
      <protection hidden="1"/>
    </xf>
    <xf numFmtId="3" fontId="8" fillId="0" borderId="6" xfId="0" applyNumberFormat="1" applyFont="1" applyBorder="1" applyAlignment="1" applyProtection="1">
      <alignment horizontal="center" vertical="center"/>
      <protection hidden="1"/>
    </xf>
    <xf numFmtId="0" fontId="8" fillId="0" borderId="9" xfId="0" applyFont="1" applyBorder="1" applyAlignment="1" applyProtection="1">
      <alignment horizontal="center" vertical="center" wrapText="1"/>
      <protection hidden="1"/>
    </xf>
    <xf numFmtId="0" fontId="8" fillId="0" borderId="6" xfId="0" applyFont="1" applyBorder="1" applyAlignment="1" applyProtection="1">
      <alignment horizontal="center" vertical="center" wrapText="1"/>
      <protection hidden="1"/>
    </xf>
    <xf numFmtId="0" fontId="8" fillId="0" borderId="6" xfId="0" applyFont="1" applyBorder="1" applyAlignment="1" applyProtection="1">
      <alignment horizontal="center" vertical="center" wrapText="1"/>
      <protection hidden="1"/>
    </xf>
    <xf numFmtId="0" fontId="8" fillId="0" borderId="11" xfId="0" applyFont="1" applyBorder="1" applyAlignment="1" applyProtection="1">
      <alignment horizontal="center" vertical="center"/>
      <protection hidden="1"/>
    </xf>
    <xf numFmtId="0" fontId="8" fillId="0" borderId="9" xfId="0" applyFont="1" applyBorder="1" applyAlignment="1" applyProtection="1">
      <alignment horizontal="center" vertical="center"/>
      <protection hidden="1"/>
    </xf>
    <xf numFmtId="0" fontId="13" fillId="0" borderId="9" xfId="0" applyFont="1" applyBorder="1" applyProtection="1">
      <protection hidden="1"/>
    </xf>
    <xf numFmtId="164" fontId="14" fillId="0" borderId="9" xfId="1" applyNumberFormat="1" applyFont="1" applyFill="1" applyBorder="1" applyAlignment="1" applyProtection="1">
      <alignment vertical="center" wrapText="1"/>
      <protection hidden="1"/>
    </xf>
    <xf numFmtId="3" fontId="14" fillId="0" borderId="9" xfId="0" applyNumberFormat="1" applyFont="1" applyFill="1" applyBorder="1" applyAlignment="1" applyProtection="1">
      <alignment vertical="center" wrapText="1"/>
      <protection hidden="1"/>
    </xf>
    <xf numFmtId="0" fontId="15" fillId="0" borderId="9" xfId="0" applyFont="1" applyBorder="1" applyProtection="1">
      <protection hidden="1"/>
    </xf>
    <xf numFmtId="1" fontId="14" fillId="0" borderId="9" xfId="0" applyNumberFormat="1" applyFont="1" applyFill="1" applyBorder="1" applyAlignment="1" applyProtection="1">
      <alignment horizontal="right" vertical="center" wrapText="1"/>
      <protection hidden="1"/>
    </xf>
    <xf numFmtId="3" fontId="14" fillId="0" borderId="9" xfId="0" applyNumberFormat="1" applyFont="1" applyFill="1" applyBorder="1" applyAlignment="1" applyProtection="1">
      <alignment horizontal="center" vertical="center" wrapText="1"/>
      <protection hidden="1"/>
    </xf>
    <xf numFmtId="1" fontId="14" fillId="0" borderId="9" xfId="0" applyNumberFormat="1" applyFont="1" applyFill="1" applyBorder="1" applyAlignment="1" applyProtection="1">
      <alignment horizontal="center" vertical="center" wrapText="1"/>
      <protection hidden="1"/>
    </xf>
    <xf numFmtId="3" fontId="14" fillId="0" borderId="9" xfId="0" applyNumberFormat="1" applyFont="1" applyFill="1" applyBorder="1" applyAlignment="1" applyProtection="1">
      <alignment horizontal="right" vertical="center" wrapText="1"/>
      <protection hidden="1"/>
    </xf>
    <xf numFmtId="0" fontId="8" fillId="2" borderId="9" xfId="0" applyFont="1" applyFill="1" applyBorder="1" applyAlignment="1" applyProtection="1">
      <alignment horizontal="center" vertical="center"/>
      <protection hidden="1"/>
    </xf>
    <xf numFmtId="0" fontId="13" fillId="2" borderId="9" xfId="0" applyFont="1" applyFill="1" applyBorder="1" applyProtection="1">
      <protection hidden="1"/>
    </xf>
    <xf numFmtId="0" fontId="15" fillId="2" borderId="9" xfId="0" applyFont="1" applyFill="1" applyBorder="1" applyProtection="1">
      <protection hidden="1"/>
    </xf>
    <xf numFmtId="3" fontId="14" fillId="2" borderId="9" xfId="0" applyNumberFormat="1" applyFont="1" applyFill="1" applyBorder="1" applyAlignment="1" applyProtection="1">
      <alignment horizontal="right" vertical="center" wrapText="1"/>
      <protection hidden="1"/>
    </xf>
    <xf numFmtId="0" fontId="11" fillId="0" borderId="9" xfId="0" applyFont="1" applyBorder="1" applyProtection="1">
      <protection hidden="1"/>
    </xf>
    <xf numFmtId="0" fontId="6" fillId="0" borderId="9" xfId="0" applyFont="1" applyBorder="1" applyProtection="1">
      <protection hidden="1"/>
    </xf>
    <xf numFmtId="3" fontId="8" fillId="0" borderId="9" xfId="0" applyNumberFormat="1" applyFont="1" applyFill="1" applyBorder="1" applyAlignment="1" applyProtection="1">
      <alignment horizontal="right" vertical="center" wrapText="1"/>
      <protection hidden="1"/>
    </xf>
    <xf numFmtId="0" fontId="11" fillId="2" borderId="9" xfId="0" applyFont="1" applyFill="1" applyBorder="1" applyProtection="1">
      <protection hidden="1"/>
    </xf>
    <xf numFmtId="0" fontId="6" fillId="2" borderId="9" xfId="0" applyFont="1" applyFill="1" applyBorder="1" applyProtection="1">
      <protection hidden="1"/>
    </xf>
    <xf numFmtId="3" fontId="8" fillId="2" borderId="9" xfId="0" applyNumberFormat="1" applyFont="1" applyFill="1" applyBorder="1" applyAlignment="1" applyProtection="1">
      <alignment horizontal="right" vertical="center" wrapText="1"/>
      <protection hidden="1"/>
    </xf>
    <xf numFmtId="0" fontId="8" fillId="0" borderId="9" xfId="0" applyFont="1" applyFill="1" applyBorder="1" applyAlignment="1" applyProtection="1">
      <alignment horizontal="center" vertical="center"/>
      <protection hidden="1"/>
    </xf>
    <xf numFmtId="0" fontId="11" fillId="0" borderId="9" xfId="0" applyFont="1" applyFill="1" applyBorder="1" applyProtection="1">
      <protection hidden="1"/>
    </xf>
    <xf numFmtId="0" fontId="6" fillId="0" borderId="9" xfId="0" applyFont="1" applyFill="1" applyBorder="1" applyProtection="1">
      <protection hidden="1"/>
    </xf>
    <xf numFmtId="0" fontId="13" fillId="0" borderId="9" xfId="0" applyFont="1" applyFill="1" applyBorder="1" applyProtection="1">
      <protection hidden="1"/>
    </xf>
    <xf numFmtId="0" fontId="15" fillId="0" borderId="9" xfId="0" applyFont="1" applyFill="1" applyBorder="1" applyProtection="1">
      <protection hidden="1"/>
    </xf>
    <xf numFmtId="0" fontId="15" fillId="3" borderId="9" xfId="0" applyFont="1" applyFill="1" applyBorder="1" applyProtection="1">
      <protection hidden="1"/>
    </xf>
    <xf numFmtId="0" fontId="11" fillId="2" borderId="9" xfId="0" applyFont="1" applyFill="1" applyBorder="1" applyAlignment="1" applyProtection="1">
      <protection hidden="1"/>
    </xf>
    <xf numFmtId="0" fontId="6" fillId="2" borderId="9" xfId="0" applyFont="1" applyFill="1" applyBorder="1" applyAlignment="1" applyProtection="1">
      <protection hidden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97"/>
  <sheetViews>
    <sheetView tabSelected="1" workbookViewId="0">
      <selection activeCell="R9" sqref="R9"/>
    </sheetView>
  </sheetViews>
  <sheetFormatPr defaultRowHeight="18.75" x14ac:dyDescent="0.3"/>
  <cols>
    <col min="1" max="1" width="8.42578125" style="15" customWidth="1"/>
    <col min="2" max="2" width="8.5703125" style="34" customWidth="1"/>
    <col min="3" max="3" width="8.42578125" style="58" customWidth="1"/>
    <col min="4" max="4" width="9.140625" style="59" customWidth="1"/>
    <col min="5" max="5" width="11.140625" style="15" customWidth="1"/>
    <col min="6" max="6" width="9.85546875" style="15" customWidth="1"/>
    <col min="7" max="7" width="7.85546875" style="34" customWidth="1"/>
    <col min="8" max="8" width="7.85546875" style="60" customWidth="1"/>
    <col min="9" max="9" width="8" style="61" customWidth="1"/>
    <col min="10" max="11" width="8" style="62" customWidth="1"/>
    <col min="12" max="12" width="11.28515625" style="15" customWidth="1"/>
    <col min="13" max="13" width="13.28515625" style="15" customWidth="1"/>
    <col min="14" max="14" width="8.42578125" style="15" hidden="1" customWidth="1"/>
    <col min="15" max="15" width="3.28515625" style="15" hidden="1" customWidth="1"/>
    <col min="16" max="16" width="10.140625" style="15" hidden="1" customWidth="1"/>
    <col min="17" max="17" width="16.42578125" style="34" customWidth="1"/>
    <col min="18" max="16384" width="9.140625" style="34"/>
  </cols>
  <sheetData>
    <row r="1" spans="1:17" s="7" customFormat="1" ht="16.5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J1" s="5"/>
      <c r="K1" s="5"/>
      <c r="L1" s="6"/>
      <c r="M1" s="6"/>
      <c r="N1" s="6"/>
      <c r="O1" s="6"/>
      <c r="P1" s="6"/>
    </row>
    <row r="2" spans="1:17" s="7" customFormat="1" ht="16.5" x14ac:dyDescent="0.25">
      <c r="A2" s="8" t="s">
        <v>1</v>
      </c>
      <c r="B2" s="8"/>
      <c r="C2" s="8"/>
      <c r="D2" s="8"/>
      <c r="E2" s="8"/>
      <c r="F2" s="8"/>
      <c r="G2" s="9"/>
      <c r="H2" s="4"/>
      <c r="I2" s="4"/>
      <c r="J2" s="5"/>
      <c r="K2" s="5"/>
      <c r="L2" s="6"/>
      <c r="M2" s="6"/>
      <c r="N2" s="6"/>
      <c r="O2" s="6"/>
      <c r="P2" s="6"/>
    </row>
    <row r="3" spans="1:17" s="12" customFormat="1" ht="26.25" customHeight="1" x14ac:dyDescent="0.3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1"/>
    </row>
    <row r="4" spans="1:17" s="12" customFormat="1" ht="21.75" customHeight="1" x14ac:dyDescent="0.3">
      <c r="A4" s="13" t="s">
        <v>3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4"/>
    </row>
    <row r="5" spans="1:17" s="12" customFormat="1" x14ac:dyDescent="0.3">
      <c r="A5" s="15"/>
      <c r="C5" s="14"/>
      <c r="D5" s="16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7" s="12" customFormat="1" x14ac:dyDescent="0.3">
      <c r="A6" s="1" t="s">
        <v>4</v>
      </c>
      <c r="B6" s="1"/>
      <c r="C6" s="1"/>
      <c r="D6" s="1"/>
      <c r="E6" s="6"/>
      <c r="F6" s="18" t="s">
        <v>5</v>
      </c>
      <c r="G6" s="18"/>
      <c r="H6" s="19" t="s">
        <v>6</v>
      </c>
      <c r="I6" s="20"/>
      <c r="J6" s="19"/>
      <c r="K6" s="18" t="s">
        <v>7</v>
      </c>
      <c r="L6" s="18"/>
      <c r="M6" s="19" t="s">
        <v>8</v>
      </c>
      <c r="N6" s="19" t="s">
        <v>9</v>
      </c>
      <c r="O6" s="21"/>
      <c r="P6" s="21"/>
      <c r="Q6" s="19"/>
    </row>
    <row r="7" spans="1:17" s="12" customFormat="1" x14ac:dyDescent="0.3">
      <c r="A7" s="15"/>
      <c r="B7" s="22"/>
      <c r="C7" s="22"/>
      <c r="D7" s="23"/>
      <c r="E7" s="21"/>
      <c r="F7" s="18" t="s">
        <v>10</v>
      </c>
      <c r="G7" s="18"/>
      <c r="H7" s="19" t="s">
        <v>11</v>
      </c>
      <c r="I7" s="20"/>
      <c r="J7" s="19"/>
      <c r="K7" s="18" t="s">
        <v>12</v>
      </c>
      <c r="L7" s="18"/>
      <c r="M7" s="19" t="s">
        <v>13</v>
      </c>
      <c r="N7" s="19" t="s">
        <v>14</v>
      </c>
      <c r="O7" s="21"/>
      <c r="P7" s="21"/>
      <c r="Q7" s="19"/>
    </row>
    <row r="8" spans="1:17" s="12" customFormat="1" x14ac:dyDescent="0.3">
      <c r="A8" s="15"/>
      <c r="B8" s="22"/>
      <c r="C8" s="22"/>
      <c r="D8" s="23"/>
      <c r="E8" s="21"/>
      <c r="F8" s="18" t="s">
        <v>15</v>
      </c>
      <c r="G8" s="18"/>
      <c r="H8" s="19" t="s">
        <v>16</v>
      </c>
      <c r="I8" s="20"/>
      <c r="J8" s="19"/>
      <c r="K8" s="18" t="s">
        <v>17</v>
      </c>
      <c r="L8" s="18"/>
      <c r="M8" s="19" t="s">
        <v>18</v>
      </c>
      <c r="N8" s="19" t="s">
        <v>19</v>
      </c>
      <c r="O8" s="21"/>
      <c r="P8" s="21"/>
      <c r="Q8" s="19"/>
    </row>
    <row r="9" spans="1:17" s="7" customFormat="1" ht="18.75" customHeight="1" x14ac:dyDescent="0.25">
      <c r="A9" s="24" t="s">
        <v>20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"/>
      <c r="O9" s="2"/>
      <c r="P9" s="2"/>
      <c r="Q9" s="2"/>
    </row>
    <row r="10" spans="1:17" s="7" customFormat="1" ht="18.75" customHeight="1" x14ac:dyDescent="0.25">
      <c r="A10" s="24" t="s">
        <v>21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6"/>
      <c r="O10" s="6"/>
      <c r="P10" s="6"/>
    </row>
    <row r="11" spans="1:17" s="7" customFormat="1" ht="18.75" customHeight="1" x14ac:dyDescent="0.25">
      <c r="A11" s="25" t="s">
        <v>22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6"/>
      <c r="O11" s="26"/>
      <c r="P11" s="26"/>
    </row>
    <row r="12" spans="1:17" s="12" customFormat="1" ht="15.75" customHeight="1" x14ac:dyDescent="0.3">
      <c r="A12" s="15"/>
      <c r="B12" s="27"/>
      <c r="C12" s="27"/>
      <c r="D12" s="28"/>
      <c r="E12" s="29"/>
      <c r="F12" s="29"/>
      <c r="G12" s="27"/>
      <c r="H12" s="30"/>
      <c r="I12" s="31"/>
      <c r="J12" s="32"/>
      <c r="K12" s="32"/>
      <c r="L12" s="29"/>
      <c r="M12" s="29"/>
      <c r="N12" s="29"/>
      <c r="O12" s="29"/>
      <c r="P12" s="29"/>
    </row>
    <row r="13" spans="1:17" s="12" customFormat="1" ht="19.5" customHeight="1" x14ac:dyDescent="0.25">
      <c r="A13" s="63" t="s">
        <v>23</v>
      </c>
      <c r="B13" s="64" t="s">
        <v>24</v>
      </c>
      <c r="C13" s="65"/>
      <c r="D13" s="65"/>
      <c r="E13" s="65"/>
      <c r="F13" s="66"/>
      <c r="G13" s="64" t="s">
        <v>25</v>
      </c>
      <c r="H13" s="65"/>
      <c r="I13" s="65"/>
      <c r="J13" s="65"/>
      <c r="K13" s="65"/>
      <c r="L13" s="66"/>
      <c r="M13" s="67" t="s">
        <v>26</v>
      </c>
      <c r="N13" s="68"/>
      <c r="O13" s="68"/>
      <c r="P13" s="68"/>
      <c r="Q13" s="29"/>
    </row>
    <row r="14" spans="1:17" s="12" customFormat="1" ht="47.25" x14ac:dyDescent="0.25">
      <c r="A14" s="69"/>
      <c r="B14" s="70" t="s">
        <v>27</v>
      </c>
      <c r="C14" s="71" t="s">
        <v>28</v>
      </c>
      <c r="D14" s="72" t="s">
        <v>29</v>
      </c>
      <c r="E14" s="73" t="s">
        <v>30</v>
      </c>
      <c r="F14" s="74" t="s">
        <v>31</v>
      </c>
      <c r="G14" s="75" t="s">
        <v>27</v>
      </c>
      <c r="H14" s="76" t="s">
        <v>28</v>
      </c>
      <c r="I14" s="77" t="s">
        <v>29</v>
      </c>
      <c r="J14" s="78" t="s">
        <v>32</v>
      </c>
      <c r="K14" s="78" t="s">
        <v>33</v>
      </c>
      <c r="L14" s="75" t="s">
        <v>30</v>
      </c>
      <c r="M14" s="79"/>
      <c r="N14" s="80"/>
      <c r="O14" s="80"/>
      <c r="P14" s="80"/>
      <c r="Q14" s="29"/>
    </row>
    <row r="15" spans="1:17" ht="19.5" customHeight="1" x14ac:dyDescent="0.3">
      <c r="A15" s="81" t="s">
        <v>34</v>
      </c>
      <c r="B15" s="82">
        <v>26370</v>
      </c>
      <c r="C15" s="82">
        <v>26441</v>
      </c>
      <c r="D15" s="83">
        <f>C15-B15</f>
        <v>71</v>
      </c>
      <c r="E15" s="84">
        <f>ROUND(IF(D15&gt;800,(D15-800)*2587+2503*200+2242*200+1786*200+1533*100+100*1484,IF(D15&gt;600,(D15-600)*2503+200*2242+200*1786+100*1533+100*1484,IF(D15&gt;400,(D15-400)*2242+200*1786+100*1533+100*1484,IF(D15&gt;200,(D15-200)*1786+100*1533+100*1484,IF(D15&gt;100,(D15-100)*1533+100*1484,D15*1484))))),-3)</f>
        <v>105000</v>
      </c>
      <c r="F15" s="84">
        <f>ROUND(E15*10%,-3)</f>
        <v>11000</v>
      </c>
      <c r="G15" s="85">
        <v>6847</v>
      </c>
      <c r="H15" s="85">
        <v>6860</v>
      </c>
      <c r="I15" s="86">
        <f>H15-G15</f>
        <v>13</v>
      </c>
      <c r="J15" s="87">
        <f>IF(I15&lt;=32,I15,32)</f>
        <v>13</v>
      </c>
      <c r="K15" s="88">
        <f>IF(I15&gt;32,I15-32,0)</f>
        <v>0</v>
      </c>
      <c r="L15" s="89">
        <f>ROUND((J15*6000+K15*13000),-3)</f>
        <v>78000</v>
      </c>
      <c r="M15" s="89">
        <f>ROUND(E15+F15+L15,-3)</f>
        <v>194000</v>
      </c>
      <c r="N15" s="89">
        <v>2100</v>
      </c>
      <c r="O15" s="89">
        <v>11</v>
      </c>
      <c r="P15" s="89">
        <f>ROUND(N15*O15,-3)</f>
        <v>23000</v>
      </c>
      <c r="Q15" s="33"/>
    </row>
    <row r="16" spans="1:17" ht="19.5" customHeight="1" x14ac:dyDescent="0.3">
      <c r="A16" s="81" t="s">
        <v>35</v>
      </c>
      <c r="B16" s="82">
        <v>30886</v>
      </c>
      <c r="C16" s="82">
        <v>30968</v>
      </c>
      <c r="D16" s="83">
        <f t="shared" ref="D16:D79" si="0">C16-B16</f>
        <v>82</v>
      </c>
      <c r="E16" s="84">
        <f t="shared" ref="E16:E79" si="1">ROUND(IF(D16&gt;800,(D16-800)*2587+2503*200+2242*200+1786*200+1533*100+100*1484,IF(D16&gt;600,(D16-600)*2503+200*2242+200*1786+100*1533+100*1484,IF(D16&gt;400,(D16-400)*2242+200*1786+100*1533+100*1484,IF(D16&gt;200,(D16-200)*1786+100*1533+100*1484,IF(D16&gt;100,(D16-100)*1533+100*1484,D16*1484))))),-3)</f>
        <v>122000</v>
      </c>
      <c r="F16" s="84">
        <f t="shared" ref="F16:F79" si="2">ROUND(E16*10%,-3)</f>
        <v>12000</v>
      </c>
      <c r="G16" s="85">
        <v>6295</v>
      </c>
      <c r="H16" s="85">
        <v>6308</v>
      </c>
      <c r="I16" s="86">
        <f t="shared" ref="I16:I79" si="3">H16-G16</f>
        <v>13</v>
      </c>
      <c r="J16" s="87">
        <f t="shared" ref="J16:J79" si="4">IF(I16&lt;=32,I16,32)</f>
        <v>13</v>
      </c>
      <c r="K16" s="88">
        <f t="shared" ref="K16:K79" si="5">IF(I16&gt;32,I16-32,0)</f>
        <v>0</v>
      </c>
      <c r="L16" s="89">
        <f t="shared" ref="L16:L79" si="6">ROUND((J16*6000+K16*13000),-3)</f>
        <v>78000</v>
      </c>
      <c r="M16" s="89">
        <f t="shared" ref="M16:M79" si="7">ROUND(E16+F16+L16,-3)</f>
        <v>212000</v>
      </c>
      <c r="N16" s="89">
        <v>2100</v>
      </c>
      <c r="O16" s="89">
        <v>18</v>
      </c>
      <c r="P16" s="89">
        <v>65000</v>
      </c>
      <c r="Q16" s="33"/>
    </row>
    <row r="17" spans="1:17" x14ac:dyDescent="0.3">
      <c r="A17" s="81" t="s">
        <v>36</v>
      </c>
      <c r="B17" s="82">
        <v>32764</v>
      </c>
      <c r="C17" s="82">
        <v>32798</v>
      </c>
      <c r="D17" s="83">
        <f t="shared" si="0"/>
        <v>34</v>
      </c>
      <c r="E17" s="84">
        <f t="shared" si="1"/>
        <v>50000</v>
      </c>
      <c r="F17" s="84">
        <f t="shared" si="2"/>
        <v>5000</v>
      </c>
      <c r="G17" s="85">
        <v>211</v>
      </c>
      <c r="H17" s="85">
        <v>217</v>
      </c>
      <c r="I17" s="86">
        <f t="shared" si="3"/>
        <v>6</v>
      </c>
      <c r="J17" s="87">
        <f t="shared" si="4"/>
        <v>6</v>
      </c>
      <c r="K17" s="88">
        <f t="shared" si="5"/>
        <v>0</v>
      </c>
      <c r="L17" s="89">
        <f t="shared" si="6"/>
        <v>36000</v>
      </c>
      <c r="M17" s="89">
        <f t="shared" si="7"/>
        <v>91000</v>
      </c>
      <c r="N17" s="89">
        <v>2100</v>
      </c>
      <c r="O17" s="89">
        <v>52</v>
      </c>
      <c r="P17" s="89">
        <v>35000</v>
      </c>
      <c r="Q17" s="33"/>
    </row>
    <row r="18" spans="1:17" x14ac:dyDescent="0.3">
      <c r="A18" s="81" t="s">
        <v>37</v>
      </c>
      <c r="B18" s="82">
        <v>20854</v>
      </c>
      <c r="C18" s="82">
        <v>20918</v>
      </c>
      <c r="D18" s="83">
        <f t="shared" si="0"/>
        <v>64</v>
      </c>
      <c r="E18" s="84">
        <f t="shared" si="1"/>
        <v>95000</v>
      </c>
      <c r="F18" s="84">
        <f t="shared" si="2"/>
        <v>10000</v>
      </c>
      <c r="G18" s="85">
        <v>6229</v>
      </c>
      <c r="H18" s="85">
        <v>6241</v>
      </c>
      <c r="I18" s="86">
        <f t="shared" si="3"/>
        <v>12</v>
      </c>
      <c r="J18" s="87">
        <f t="shared" si="4"/>
        <v>12</v>
      </c>
      <c r="K18" s="88">
        <f t="shared" si="5"/>
        <v>0</v>
      </c>
      <c r="L18" s="89">
        <f t="shared" si="6"/>
        <v>72000</v>
      </c>
      <c r="M18" s="89">
        <f t="shared" si="7"/>
        <v>177000</v>
      </c>
      <c r="N18" s="89">
        <v>2100</v>
      </c>
      <c r="O18" s="89">
        <v>34</v>
      </c>
      <c r="P18" s="89">
        <v>10000</v>
      </c>
      <c r="Q18" s="33"/>
    </row>
    <row r="19" spans="1:17" s="36" customFormat="1" x14ac:dyDescent="0.3">
      <c r="A19" s="90" t="s">
        <v>38</v>
      </c>
      <c r="B19" s="91">
        <v>8437</v>
      </c>
      <c r="C19" s="91">
        <v>8538</v>
      </c>
      <c r="D19" s="83">
        <f t="shared" si="0"/>
        <v>101</v>
      </c>
      <c r="E19" s="84">
        <f t="shared" si="1"/>
        <v>150000</v>
      </c>
      <c r="F19" s="84">
        <f t="shared" si="2"/>
        <v>15000</v>
      </c>
      <c r="G19" s="92">
        <v>7644</v>
      </c>
      <c r="H19" s="92">
        <v>7666</v>
      </c>
      <c r="I19" s="86">
        <f t="shared" si="3"/>
        <v>22</v>
      </c>
      <c r="J19" s="87">
        <f t="shared" si="4"/>
        <v>22</v>
      </c>
      <c r="K19" s="88">
        <f t="shared" si="5"/>
        <v>0</v>
      </c>
      <c r="L19" s="89">
        <f t="shared" si="6"/>
        <v>132000</v>
      </c>
      <c r="M19" s="89">
        <f t="shared" si="7"/>
        <v>297000</v>
      </c>
      <c r="N19" s="89">
        <v>2100</v>
      </c>
      <c r="O19" s="93">
        <v>16</v>
      </c>
      <c r="P19" s="89">
        <v>35000</v>
      </c>
      <c r="Q19" s="35"/>
    </row>
    <row r="20" spans="1:17" hidden="1" x14ac:dyDescent="0.3">
      <c r="A20" s="81" t="s">
        <v>39</v>
      </c>
      <c r="B20" s="82">
        <v>26916</v>
      </c>
      <c r="C20" s="82"/>
      <c r="D20" s="83">
        <f t="shared" si="0"/>
        <v>-26916</v>
      </c>
      <c r="E20" s="84">
        <f t="shared" si="1"/>
        <v>-39943000</v>
      </c>
      <c r="F20" s="84">
        <f t="shared" si="2"/>
        <v>-3994000</v>
      </c>
      <c r="G20" s="85">
        <v>1881</v>
      </c>
      <c r="H20" s="85"/>
      <c r="I20" s="86">
        <f t="shared" si="3"/>
        <v>-1881</v>
      </c>
      <c r="J20" s="87">
        <f t="shared" si="4"/>
        <v>-1881</v>
      </c>
      <c r="K20" s="88">
        <f t="shared" si="5"/>
        <v>0</v>
      </c>
      <c r="L20" s="89">
        <f t="shared" si="6"/>
        <v>-11286000</v>
      </c>
      <c r="M20" s="89">
        <f t="shared" si="7"/>
        <v>-55223000</v>
      </c>
      <c r="N20" s="89">
        <v>2100</v>
      </c>
      <c r="O20" s="89">
        <v>67</v>
      </c>
      <c r="P20" s="89">
        <v>60000</v>
      </c>
      <c r="Q20" s="33"/>
    </row>
    <row r="21" spans="1:17" s="38" customFormat="1" hidden="1" x14ac:dyDescent="0.3">
      <c r="A21" s="81" t="s">
        <v>40</v>
      </c>
      <c r="B21" s="94">
        <v>27621</v>
      </c>
      <c r="C21" s="94"/>
      <c r="D21" s="83">
        <f t="shared" si="0"/>
        <v>-27621</v>
      </c>
      <c r="E21" s="84">
        <f t="shared" si="1"/>
        <v>-40990000</v>
      </c>
      <c r="F21" s="84">
        <f t="shared" si="2"/>
        <v>-4099000</v>
      </c>
      <c r="G21" s="95">
        <v>6455</v>
      </c>
      <c r="H21" s="95"/>
      <c r="I21" s="86">
        <f t="shared" si="3"/>
        <v>-6455</v>
      </c>
      <c r="J21" s="87">
        <f t="shared" si="4"/>
        <v>-6455</v>
      </c>
      <c r="K21" s="88">
        <f t="shared" si="5"/>
        <v>0</v>
      </c>
      <c r="L21" s="89">
        <f t="shared" si="6"/>
        <v>-38730000</v>
      </c>
      <c r="M21" s="89">
        <f t="shared" si="7"/>
        <v>-83819000</v>
      </c>
      <c r="N21" s="89">
        <v>2100</v>
      </c>
      <c r="O21" s="96">
        <v>33</v>
      </c>
      <c r="P21" s="96">
        <v>30000</v>
      </c>
      <c r="Q21" s="37"/>
    </row>
    <row r="22" spans="1:17" s="40" customFormat="1" x14ac:dyDescent="0.3">
      <c r="A22" s="90" t="s">
        <v>41</v>
      </c>
      <c r="B22" s="97">
        <v>28149</v>
      </c>
      <c r="C22" s="97">
        <v>28230</v>
      </c>
      <c r="D22" s="83">
        <f t="shared" si="0"/>
        <v>81</v>
      </c>
      <c r="E22" s="84">
        <f t="shared" si="1"/>
        <v>120000</v>
      </c>
      <c r="F22" s="84">
        <f t="shared" si="2"/>
        <v>12000</v>
      </c>
      <c r="G22" s="98">
        <v>1315</v>
      </c>
      <c r="H22" s="98">
        <v>1329</v>
      </c>
      <c r="I22" s="86">
        <f t="shared" si="3"/>
        <v>14</v>
      </c>
      <c r="J22" s="87">
        <f t="shared" si="4"/>
        <v>14</v>
      </c>
      <c r="K22" s="88">
        <f t="shared" si="5"/>
        <v>0</v>
      </c>
      <c r="L22" s="89">
        <f t="shared" si="6"/>
        <v>84000</v>
      </c>
      <c r="M22" s="89">
        <f t="shared" si="7"/>
        <v>216000</v>
      </c>
      <c r="N22" s="89">
        <v>2100</v>
      </c>
      <c r="O22" s="99">
        <v>11</v>
      </c>
      <c r="P22" s="99">
        <v>15000</v>
      </c>
      <c r="Q22" s="39"/>
    </row>
    <row r="23" spans="1:17" s="42" customFormat="1" x14ac:dyDescent="0.3">
      <c r="A23" s="100" t="s">
        <v>42</v>
      </c>
      <c r="B23" s="101">
        <v>29895</v>
      </c>
      <c r="C23" s="101">
        <v>30009</v>
      </c>
      <c r="D23" s="83">
        <f t="shared" si="0"/>
        <v>114</v>
      </c>
      <c r="E23" s="84">
        <f t="shared" si="1"/>
        <v>170000</v>
      </c>
      <c r="F23" s="84">
        <f t="shared" si="2"/>
        <v>17000</v>
      </c>
      <c r="G23" s="102">
        <v>827</v>
      </c>
      <c r="H23" s="102">
        <v>842</v>
      </c>
      <c r="I23" s="86">
        <f t="shared" si="3"/>
        <v>15</v>
      </c>
      <c r="J23" s="87">
        <f t="shared" si="4"/>
        <v>15</v>
      </c>
      <c r="K23" s="88">
        <f t="shared" si="5"/>
        <v>0</v>
      </c>
      <c r="L23" s="89">
        <f t="shared" si="6"/>
        <v>90000</v>
      </c>
      <c r="M23" s="89">
        <f t="shared" si="7"/>
        <v>277000</v>
      </c>
      <c r="N23" s="89">
        <v>2100</v>
      </c>
      <c r="O23" s="96">
        <v>11</v>
      </c>
      <c r="P23" s="96">
        <v>30000</v>
      </c>
      <c r="Q23" s="41"/>
    </row>
    <row r="24" spans="1:17" s="38" customFormat="1" x14ac:dyDescent="0.3">
      <c r="A24" s="81" t="s">
        <v>43</v>
      </c>
      <c r="B24" s="94">
        <v>32467</v>
      </c>
      <c r="C24" s="94">
        <v>32500</v>
      </c>
      <c r="D24" s="83">
        <f t="shared" si="0"/>
        <v>33</v>
      </c>
      <c r="E24" s="84">
        <f t="shared" si="1"/>
        <v>49000</v>
      </c>
      <c r="F24" s="84">
        <f t="shared" si="2"/>
        <v>5000</v>
      </c>
      <c r="G24" s="95">
        <v>1793</v>
      </c>
      <c r="H24" s="95">
        <v>1797</v>
      </c>
      <c r="I24" s="86">
        <f t="shared" si="3"/>
        <v>4</v>
      </c>
      <c r="J24" s="87">
        <f t="shared" si="4"/>
        <v>4</v>
      </c>
      <c r="K24" s="88">
        <f t="shared" si="5"/>
        <v>0</v>
      </c>
      <c r="L24" s="89">
        <f t="shared" si="6"/>
        <v>24000</v>
      </c>
      <c r="M24" s="89">
        <f t="shared" si="7"/>
        <v>78000</v>
      </c>
      <c r="N24" s="89">
        <v>2100</v>
      </c>
      <c r="O24" s="96">
        <v>28</v>
      </c>
      <c r="P24" s="96">
        <v>20000</v>
      </c>
      <c r="Q24" s="37"/>
    </row>
    <row r="25" spans="1:17" s="40" customFormat="1" x14ac:dyDescent="0.3">
      <c r="A25" s="90" t="s">
        <v>44</v>
      </c>
      <c r="B25" s="97">
        <v>30471</v>
      </c>
      <c r="C25" s="97">
        <v>30574</v>
      </c>
      <c r="D25" s="83">
        <f t="shared" si="0"/>
        <v>103</v>
      </c>
      <c r="E25" s="84">
        <f t="shared" si="1"/>
        <v>153000</v>
      </c>
      <c r="F25" s="84">
        <f t="shared" si="2"/>
        <v>15000</v>
      </c>
      <c r="G25" s="98">
        <v>1188</v>
      </c>
      <c r="H25" s="98">
        <v>1214</v>
      </c>
      <c r="I25" s="86">
        <f t="shared" si="3"/>
        <v>26</v>
      </c>
      <c r="J25" s="87">
        <f t="shared" si="4"/>
        <v>26</v>
      </c>
      <c r="K25" s="88">
        <f t="shared" si="5"/>
        <v>0</v>
      </c>
      <c r="L25" s="89">
        <f t="shared" si="6"/>
        <v>156000</v>
      </c>
      <c r="M25" s="89">
        <f t="shared" si="7"/>
        <v>324000</v>
      </c>
      <c r="N25" s="89">
        <v>2100</v>
      </c>
      <c r="O25" s="99">
        <v>3</v>
      </c>
      <c r="P25" s="99">
        <v>25000</v>
      </c>
      <c r="Q25" s="39"/>
    </row>
    <row r="26" spans="1:17" s="42" customFormat="1" x14ac:dyDescent="0.3">
      <c r="A26" s="100" t="s">
        <v>45</v>
      </c>
      <c r="B26" s="101">
        <v>30098</v>
      </c>
      <c r="C26" s="101">
        <v>30319</v>
      </c>
      <c r="D26" s="83">
        <f t="shared" si="0"/>
        <v>221</v>
      </c>
      <c r="E26" s="84">
        <f t="shared" si="1"/>
        <v>339000</v>
      </c>
      <c r="F26" s="84">
        <f t="shared" si="2"/>
        <v>34000</v>
      </c>
      <c r="G26" s="102">
        <v>4517</v>
      </c>
      <c r="H26" s="102">
        <v>4542</v>
      </c>
      <c r="I26" s="86">
        <f t="shared" si="3"/>
        <v>25</v>
      </c>
      <c r="J26" s="87">
        <f t="shared" si="4"/>
        <v>25</v>
      </c>
      <c r="K26" s="88">
        <f t="shared" si="5"/>
        <v>0</v>
      </c>
      <c r="L26" s="89">
        <f t="shared" si="6"/>
        <v>150000</v>
      </c>
      <c r="M26" s="89">
        <f t="shared" si="7"/>
        <v>523000</v>
      </c>
      <c r="N26" s="89">
        <v>2100</v>
      </c>
      <c r="O26" s="96">
        <v>44</v>
      </c>
      <c r="P26" s="96">
        <v>25000</v>
      </c>
      <c r="Q26" s="41"/>
    </row>
    <row r="27" spans="1:17" x14ac:dyDescent="0.3">
      <c r="A27" s="81" t="s">
        <v>46</v>
      </c>
      <c r="B27" s="82">
        <v>27851</v>
      </c>
      <c r="C27" s="82">
        <v>27908</v>
      </c>
      <c r="D27" s="83">
        <f t="shared" si="0"/>
        <v>57</v>
      </c>
      <c r="E27" s="84">
        <f t="shared" si="1"/>
        <v>85000</v>
      </c>
      <c r="F27" s="84">
        <f t="shared" si="2"/>
        <v>9000</v>
      </c>
      <c r="G27" s="85">
        <v>6548</v>
      </c>
      <c r="H27" s="85">
        <v>6562</v>
      </c>
      <c r="I27" s="86">
        <f t="shared" si="3"/>
        <v>14</v>
      </c>
      <c r="J27" s="87">
        <f t="shared" si="4"/>
        <v>14</v>
      </c>
      <c r="K27" s="88">
        <f t="shared" si="5"/>
        <v>0</v>
      </c>
      <c r="L27" s="89">
        <f t="shared" si="6"/>
        <v>84000</v>
      </c>
      <c r="M27" s="89">
        <f t="shared" si="7"/>
        <v>178000</v>
      </c>
      <c r="N27" s="89">
        <v>2100</v>
      </c>
      <c r="O27" s="89">
        <v>9</v>
      </c>
      <c r="P27" s="89">
        <v>20000</v>
      </c>
      <c r="Q27" s="33"/>
    </row>
    <row r="28" spans="1:17" hidden="1" x14ac:dyDescent="0.3">
      <c r="A28" s="81" t="s">
        <v>47</v>
      </c>
      <c r="B28" s="82">
        <v>29936</v>
      </c>
      <c r="C28" s="82"/>
      <c r="D28" s="83">
        <f t="shared" si="0"/>
        <v>-29936</v>
      </c>
      <c r="E28" s="84">
        <f t="shared" si="1"/>
        <v>-44425000</v>
      </c>
      <c r="F28" s="84">
        <f t="shared" si="2"/>
        <v>-4443000</v>
      </c>
      <c r="G28" s="85">
        <v>6708</v>
      </c>
      <c r="H28" s="85"/>
      <c r="I28" s="86">
        <f t="shared" si="3"/>
        <v>-6708</v>
      </c>
      <c r="J28" s="87">
        <f t="shared" si="4"/>
        <v>-6708</v>
      </c>
      <c r="K28" s="88">
        <f t="shared" si="5"/>
        <v>0</v>
      </c>
      <c r="L28" s="89">
        <f t="shared" si="6"/>
        <v>-40248000</v>
      </c>
      <c r="M28" s="89">
        <f t="shared" si="7"/>
        <v>-89116000</v>
      </c>
      <c r="N28" s="89">
        <v>2100</v>
      </c>
      <c r="O28" s="89">
        <v>32</v>
      </c>
      <c r="P28" s="89">
        <v>65000</v>
      </c>
      <c r="Q28" s="33"/>
    </row>
    <row r="29" spans="1:17" x14ac:dyDescent="0.3">
      <c r="A29" s="81" t="s">
        <v>48</v>
      </c>
      <c r="B29" s="82">
        <v>23798</v>
      </c>
      <c r="C29" s="82">
        <v>23832</v>
      </c>
      <c r="D29" s="83">
        <f t="shared" si="0"/>
        <v>34</v>
      </c>
      <c r="E29" s="84">
        <f t="shared" si="1"/>
        <v>50000</v>
      </c>
      <c r="F29" s="84">
        <f t="shared" si="2"/>
        <v>5000</v>
      </c>
      <c r="G29" s="85">
        <v>921</v>
      </c>
      <c r="H29" s="85">
        <v>928</v>
      </c>
      <c r="I29" s="86">
        <f t="shared" si="3"/>
        <v>7</v>
      </c>
      <c r="J29" s="87">
        <f t="shared" si="4"/>
        <v>7</v>
      </c>
      <c r="K29" s="88">
        <f t="shared" si="5"/>
        <v>0</v>
      </c>
      <c r="L29" s="89">
        <f t="shared" si="6"/>
        <v>42000</v>
      </c>
      <c r="M29" s="89">
        <f t="shared" si="7"/>
        <v>97000</v>
      </c>
      <c r="N29" s="89">
        <v>2100</v>
      </c>
      <c r="O29" s="89">
        <v>4</v>
      </c>
      <c r="P29" s="89"/>
      <c r="Q29" s="33"/>
    </row>
    <row r="30" spans="1:17" s="44" customFormat="1" x14ac:dyDescent="0.3">
      <c r="A30" s="100" t="s">
        <v>49</v>
      </c>
      <c r="B30" s="103">
        <v>27872</v>
      </c>
      <c r="C30" s="103">
        <v>27999</v>
      </c>
      <c r="D30" s="83">
        <f t="shared" si="0"/>
        <v>127</v>
      </c>
      <c r="E30" s="84">
        <f t="shared" si="1"/>
        <v>190000</v>
      </c>
      <c r="F30" s="84">
        <f t="shared" si="2"/>
        <v>19000</v>
      </c>
      <c r="G30" s="104">
        <v>1182</v>
      </c>
      <c r="H30" s="104">
        <v>1194</v>
      </c>
      <c r="I30" s="86">
        <f t="shared" si="3"/>
        <v>12</v>
      </c>
      <c r="J30" s="87">
        <f t="shared" si="4"/>
        <v>12</v>
      </c>
      <c r="K30" s="88">
        <f t="shared" si="5"/>
        <v>0</v>
      </c>
      <c r="L30" s="89">
        <f t="shared" si="6"/>
        <v>72000</v>
      </c>
      <c r="M30" s="89">
        <f t="shared" si="7"/>
        <v>281000</v>
      </c>
      <c r="N30" s="89">
        <v>2100</v>
      </c>
      <c r="O30" s="89">
        <v>36</v>
      </c>
      <c r="P30" s="89">
        <v>55000</v>
      </c>
      <c r="Q30" s="43"/>
    </row>
    <row r="31" spans="1:17" s="38" customFormat="1" x14ac:dyDescent="0.3">
      <c r="A31" s="81" t="s">
        <v>50</v>
      </c>
      <c r="B31" s="94">
        <v>32953</v>
      </c>
      <c r="C31" s="94">
        <v>33051</v>
      </c>
      <c r="D31" s="83">
        <f t="shared" si="0"/>
        <v>98</v>
      </c>
      <c r="E31" s="84">
        <f t="shared" si="1"/>
        <v>145000</v>
      </c>
      <c r="F31" s="84">
        <f t="shared" si="2"/>
        <v>15000</v>
      </c>
      <c r="G31" s="95">
        <v>811</v>
      </c>
      <c r="H31" s="95">
        <v>823</v>
      </c>
      <c r="I31" s="86">
        <f t="shared" si="3"/>
        <v>12</v>
      </c>
      <c r="J31" s="87">
        <f t="shared" si="4"/>
        <v>12</v>
      </c>
      <c r="K31" s="88">
        <f t="shared" si="5"/>
        <v>0</v>
      </c>
      <c r="L31" s="89">
        <f t="shared" si="6"/>
        <v>72000</v>
      </c>
      <c r="M31" s="89">
        <f t="shared" si="7"/>
        <v>232000</v>
      </c>
      <c r="N31" s="89">
        <v>2100</v>
      </c>
      <c r="O31" s="96">
        <v>28</v>
      </c>
      <c r="P31" s="96">
        <v>35000</v>
      </c>
      <c r="Q31" s="37"/>
    </row>
    <row r="32" spans="1:17" s="38" customFormat="1" hidden="1" x14ac:dyDescent="0.3">
      <c r="A32" s="81" t="s">
        <v>51</v>
      </c>
      <c r="B32" s="94">
        <v>28646</v>
      </c>
      <c r="C32" s="94"/>
      <c r="D32" s="83">
        <f t="shared" si="0"/>
        <v>-28646</v>
      </c>
      <c r="E32" s="84">
        <f t="shared" si="1"/>
        <v>-42511000</v>
      </c>
      <c r="F32" s="84">
        <f t="shared" si="2"/>
        <v>-4251000</v>
      </c>
      <c r="G32" s="95">
        <v>274</v>
      </c>
      <c r="H32" s="95"/>
      <c r="I32" s="86">
        <f t="shared" si="3"/>
        <v>-274</v>
      </c>
      <c r="J32" s="87">
        <f t="shared" si="4"/>
        <v>-274</v>
      </c>
      <c r="K32" s="88">
        <f t="shared" si="5"/>
        <v>0</v>
      </c>
      <c r="L32" s="89">
        <f t="shared" si="6"/>
        <v>-1644000</v>
      </c>
      <c r="M32" s="89">
        <f t="shared" si="7"/>
        <v>-48406000</v>
      </c>
      <c r="N32" s="89">
        <v>2100</v>
      </c>
      <c r="O32" s="96">
        <v>17</v>
      </c>
      <c r="P32" s="96">
        <v>20000</v>
      </c>
      <c r="Q32" s="37"/>
    </row>
    <row r="33" spans="1:17" hidden="1" x14ac:dyDescent="0.3">
      <c r="A33" s="81" t="s">
        <v>52</v>
      </c>
      <c r="B33" s="82">
        <v>30913</v>
      </c>
      <c r="C33" s="82"/>
      <c r="D33" s="83">
        <f t="shared" si="0"/>
        <v>-30913</v>
      </c>
      <c r="E33" s="84">
        <f t="shared" si="1"/>
        <v>-45875000</v>
      </c>
      <c r="F33" s="84">
        <f t="shared" si="2"/>
        <v>-4588000</v>
      </c>
      <c r="G33" s="85">
        <v>3565</v>
      </c>
      <c r="H33" s="85"/>
      <c r="I33" s="86">
        <f t="shared" si="3"/>
        <v>-3565</v>
      </c>
      <c r="J33" s="87">
        <f t="shared" si="4"/>
        <v>-3565</v>
      </c>
      <c r="K33" s="88">
        <f t="shared" si="5"/>
        <v>0</v>
      </c>
      <c r="L33" s="89">
        <f t="shared" si="6"/>
        <v>-21390000</v>
      </c>
      <c r="M33" s="89">
        <f t="shared" si="7"/>
        <v>-71853000</v>
      </c>
      <c r="N33" s="89">
        <v>2100</v>
      </c>
      <c r="O33" s="89">
        <v>41</v>
      </c>
      <c r="P33" s="89"/>
      <c r="Q33" s="33"/>
    </row>
    <row r="34" spans="1:17" s="40" customFormat="1" hidden="1" x14ac:dyDescent="0.3">
      <c r="A34" s="90" t="s">
        <v>53</v>
      </c>
      <c r="B34" s="97">
        <v>26020</v>
      </c>
      <c r="C34" s="97"/>
      <c r="D34" s="83">
        <f t="shared" si="0"/>
        <v>-26020</v>
      </c>
      <c r="E34" s="84">
        <f t="shared" si="1"/>
        <v>-38614000</v>
      </c>
      <c r="F34" s="84">
        <f t="shared" si="2"/>
        <v>-3861000</v>
      </c>
      <c r="G34" s="98">
        <v>6314</v>
      </c>
      <c r="H34" s="98"/>
      <c r="I34" s="86">
        <f t="shared" si="3"/>
        <v>-6314</v>
      </c>
      <c r="J34" s="87">
        <f t="shared" si="4"/>
        <v>-6314</v>
      </c>
      <c r="K34" s="88">
        <f>41-15</f>
        <v>26</v>
      </c>
      <c r="L34" s="89">
        <f t="shared" si="6"/>
        <v>-37546000</v>
      </c>
      <c r="M34" s="89">
        <f t="shared" si="7"/>
        <v>-80021000</v>
      </c>
      <c r="N34" s="89">
        <v>2100</v>
      </c>
      <c r="O34" s="99">
        <v>0</v>
      </c>
      <c r="P34" s="96">
        <v>45000</v>
      </c>
      <c r="Q34" s="39"/>
    </row>
    <row r="35" spans="1:17" s="44" customFormat="1" x14ac:dyDescent="0.3">
      <c r="A35" s="100" t="s">
        <v>54</v>
      </c>
      <c r="B35" s="103">
        <v>8636</v>
      </c>
      <c r="C35" s="103">
        <v>8716</v>
      </c>
      <c r="D35" s="83">
        <f t="shared" si="0"/>
        <v>80</v>
      </c>
      <c r="E35" s="84">
        <f t="shared" si="1"/>
        <v>119000</v>
      </c>
      <c r="F35" s="84">
        <f t="shared" si="2"/>
        <v>12000</v>
      </c>
      <c r="G35" s="104">
        <v>1500</v>
      </c>
      <c r="H35" s="104">
        <v>1519</v>
      </c>
      <c r="I35" s="86">
        <f t="shared" si="3"/>
        <v>19</v>
      </c>
      <c r="J35" s="87">
        <f t="shared" si="4"/>
        <v>19</v>
      </c>
      <c r="K35" s="88">
        <f t="shared" si="5"/>
        <v>0</v>
      </c>
      <c r="L35" s="89">
        <f t="shared" si="6"/>
        <v>114000</v>
      </c>
      <c r="M35" s="89">
        <f t="shared" si="7"/>
        <v>245000</v>
      </c>
      <c r="N35" s="89">
        <v>2100</v>
      </c>
      <c r="O35" s="89">
        <v>59</v>
      </c>
      <c r="P35" s="89"/>
      <c r="Q35" s="43"/>
    </row>
    <row r="36" spans="1:17" x14ac:dyDescent="0.3">
      <c r="A36" s="81" t="s">
        <v>55</v>
      </c>
      <c r="B36" s="82">
        <v>31490</v>
      </c>
      <c r="C36" s="82">
        <v>31575</v>
      </c>
      <c r="D36" s="83">
        <f t="shared" si="0"/>
        <v>85</v>
      </c>
      <c r="E36" s="84">
        <f t="shared" si="1"/>
        <v>126000</v>
      </c>
      <c r="F36" s="84">
        <f t="shared" si="2"/>
        <v>13000</v>
      </c>
      <c r="G36" s="85">
        <v>7391</v>
      </c>
      <c r="H36" s="85">
        <v>7402</v>
      </c>
      <c r="I36" s="86">
        <f t="shared" si="3"/>
        <v>11</v>
      </c>
      <c r="J36" s="87">
        <f t="shared" si="4"/>
        <v>11</v>
      </c>
      <c r="K36" s="88">
        <f t="shared" si="5"/>
        <v>0</v>
      </c>
      <c r="L36" s="89">
        <f t="shared" si="6"/>
        <v>66000</v>
      </c>
      <c r="M36" s="89">
        <f t="shared" si="7"/>
        <v>205000</v>
      </c>
      <c r="N36" s="89">
        <v>2100</v>
      </c>
      <c r="O36" s="89">
        <v>4</v>
      </c>
      <c r="P36" s="89">
        <v>65000</v>
      </c>
      <c r="Q36" s="33"/>
    </row>
    <row r="37" spans="1:17" hidden="1" x14ac:dyDescent="0.3">
      <c r="A37" s="81" t="s">
        <v>56</v>
      </c>
      <c r="B37" s="82">
        <v>32827</v>
      </c>
      <c r="C37" s="82"/>
      <c r="D37" s="83">
        <f t="shared" si="0"/>
        <v>-32827</v>
      </c>
      <c r="E37" s="84">
        <f t="shared" si="1"/>
        <v>-48715000</v>
      </c>
      <c r="F37" s="84">
        <f t="shared" si="2"/>
        <v>-4872000</v>
      </c>
      <c r="G37" s="85">
        <v>1579</v>
      </c>
      <c r="H37" s="85"/>
      <c r="I37" s="86">
        <f t="shared" si="3"/>
        <v>-1579</v>
      </c>
      <c r="J37" s="87">
        <f t="shared" si="4"/>
        <v>-1579</v>
      </c>
      <c r="K37" s="88">
        <f t="shared" si="5"/>
        <v>0</v>
      </c>
      <c r="L37" s="89">
        <f t="shared" si="6"/>
        <v>-9474000</v>
      </c>
      <c r="M37" s="89">
        <f t="shared" si="7"/>
        <v>-63061000</v>
      </c>
      <c r="N37" s="89">
        <v>2100</v>
      </c>
      <c r="O37" s="89">
        <v>53</v>
      </c>
      <c r="P37" s="89">
        <v>30000</v>
      </c>
      <c r="Q37" s="33"/>
    </row>
    <row r="38" spans="1:17" s="42" customFormat="1" hidden="1" x14ac:dyDescent="0.3">
      <c r="A38" s="100" t="s">
        <v>57</v>
      </c>
      <c r="B38" s="101">
        <v>7562</v>
      </c>
      <c r="C38" s="101"/>
      <c r="D38" s="83">
        <f t="shared" si="0"/>
        <v>-7562</v>
      </c>
      <c r="E38" s="84">
        <f t="shared" si="1"/>
        <v>-11222000</v>
      </c>
      <c r="F38" s="84">
        <f t="shared" si="2"/>
        <v>-1122000</v>
      </c>
      <c r="G38" s="102">
        <v>4151</v>
      </c>
      <c r="H38" s="102"/>
      <c r="I38" s="86">
        <f t="shared" si="3"/>
        <v>-4151</v>
      </c>
      <c r="J38" s="87">
        <f t="shared" si="4"/>
        <v>-4151</v>
      </c>
      <c r="K38" s="88">
        <f t="shared" si="5"/>
        <v>0</v>
      </c>
      <c r="L38" s="89">
        <f t="shared" si="6"/>
        <v>-24906000</v>
      </c>
      <c r="M38" s="89">
        <f t="shared" si="7"/>
        <v>-37250000</v>
      </c>
      <c r="N38" s="89">
        <v>2100</v>
      </c>
      <c r="O38" s="96">
        <v>11</v>
      </c>
      <c r="P38" s="96">
        <v>25000</v>
      </c>
      <c r="Q38" s="41"/>
    </row>
    <row r="39" spans="1:17" x14ac:dyDescent="0.3">
      <c r="A39" s="81" t="s">
        <v>58</v>
      </c>
      <c r="B39" s="82">
        <v>1127</v>
      </c>
      <c r="C39" s="82">
        <v>1152</v>
      </c>
      <c r="D39" s="83">
        <f t="shared" si="0"/>
        <v>25</v>
      </c>
      <c r="E39" s="84">
        <f t="shared" si="1"/>
        <v>37000</v>
      </c>
      <c r="F39" s="84">
        <f t="shared" si="2"/>
        <v>4000</v>
      </c>
      <c r="G39" s="105">
        <v>4647</v>
      </c>
      <c r="H39" s="105">
        <v>4662</v>
      </c>
      <c r="I39" s="86">
        <f t="shared" si="3"/>
        <v>15</v>
      </c>
      <c r="J39" s="87">
        <f t="shared" si="4"/>
        <v>15</v>
      </c>
      <c r="K39" s="88">
        <f t="shared" si="5"/>
        <v>0</v>
      </c>
      <c r="L39" s="89">
        <f t="shared" si="6"/>
        <v>90000</v>
      </c>
      <c r="M39" s="89">
        <f t="shared" si="7"/>
        <v>131000</v>
      </c>
      <c r="N39" s="89">
        <v>2100</v>
      </c>
      <c r="O39" s="89">
        <v>27</v>
      </c>
      <c r="P39" s="89"/>
      <c r="Q39" s="33"/>
    </row>
    <row r="40" spans="1:17" s="44" customFormat="1" x14ac:dyDescent="0.3">
      <c r="A40" s="100" t="s">
        <v>59</v>
      </c>
      <c r="B40" s="103">
        <v>30728</v>
      </c>
      <c r="C40" s="103">
        <v>30808</v>
      </c>
      <c r="D40" s="83">
        <f t="shared" si="0"/>
        <v>80</v>
      </c>
      <c r="E40" s="84">
        <f t="shared" si="1"/>
        <v>119000</v>
      </c>
      <c r="F40" s="84">
        <f t="shared" si="2"/>
        <v>12000</v>
      </c>
      <c r="G40" s="104">
        <v>5454</v>
      </c>
      <c r="H40" s="104">
        <v>5466</v>
      </c>
      <c r="I40" s="86">
        <f t="shared" si="3"/>
        <v>12</v>
      </c>
      <c r="J40" s="87">
        <f t="shared" si="4"/>
        <v>12</v>
      </c>
      <c r="K40" s="88">
        <f t="shared" si="5"/>
        <v>0</v>
      </c>
      <c r="L40" s="89">
        <f t="shared" si="6"/>
        <v>72000</v>
      </c>
      <c r="M40" s="89">
        <f t="shared" si="7"/>
        <v>203000</v>
      </c>
      <c r="N40" s="89">
        <v>2100</v>
      </c>
      <c r="O40" s="89">
        <v>8</v>
      </c>
      <c r="P40" s="89">
        <v>30000</v>
      </c>
      <c r="Q40" s="43"/>
    </row>
    <row r="41" spans="1:17" x14ac:dyDescent="0.3">
      <c r="A41" s="81" t="s">
        <v>60</v>
      </c>
      <c r="B41" s="82">
        <v>30015</v>
      </c>
      <c r="C41" s="82">
        <v>30112</v>
      </c>
      <c r="D41" s="83">
        <f t="shared" si="0"/>
        <v>97</v>
      </c>
      <c r="E41" s="84">
        <f t="shared" si="1"/>
        <v>144000</v>
      </c>
      <c r="F41" s="84">
        <f t="shared" si="2"/>
        <v>14000</v>
      </c>
      <c r="G41" s="85">
        <v>1702</v>
      </c>
      <c r="H41" s="85">
        <v>1719</v>
      </c>
      <c r="I41" s="86">
        <f t="shared" si="3"/>
        <v>17</v>
      </c>
      <c r="J41" s="87">
        <f t="shared" si="4"/>
        <v>17</v>
      </c>
      <c r="K41" s="88">
        <f t="shared" si="5"/>
        <v>0</v>
      </c>
      <c r="L41" s="89">
        <f t="shared" si="6"/>
        <v>102000</v>
      </c>
      <c r="M41" s="89">
        <f t="shared" si="7"/>
        <v>260000</v>
      </c>
      <c r="N41" s="89">
        <v>2100</v>
      </c>
      <c r="O41" s="89">
        <v>8</v>
      </c>
      <c r="P41" s="89">
        <v>35000</v>
      </c>
      <c r="Q41" s="33"/>
    </row>
    <row r="42" spans="1:17" x14ac:dyDescent="0.3">
      <c r="A42" s="81" t="s">
        <v>61</v>
      </c>
      <c r="B42" s="82">
        <v>29187</v>
      </c>
      <c r="C42" s="82">
        <v>29243</v>
      </c>
      <c r="D42" s="83">
        <f t="shared" si="0"/>
        <v>56</v>
      </c>
      <c r="E42" s="84">
        <f t="shared" si="1"/>
        <v>83000</v>
      </c>
      <c r="F42" s="84">
        <f t="shared" si="2"/>
        <v>8000</v>
      </c>
      <c r="G42" s="85">
        <v>902</v>
      </c>
      <c r="H42" s="85">
        <v>915</v>
      </c>
      <c r="I42" s="86">
        <f t="shared" si="3"/>
        <v>13</v>
      </c>
      <c r="J42" s="87">
        <f t="shared" si="4"/>
        <v>13</v>
      </c>
      <c r="K42" s="88">
        <f t="shared" si="5"/>
        <v>0</v>
      </c>
      <c r="L42" s="89">
        <f t="shared" si="6"/>
        <v>78000</v>
      </c>
      <c r="M42" s="89">
        <f t="shared" si="7"/>
        <v>169000</v>
      </c>
      <c r="N42" s="89">
        <v>2100</v>
      </c>
      <c r="O42" s="89">
        <v>29</v>
      </c>
      <c r="P42" s="89"/>
      <c r="Q42" s="33"/>
    </row>
    <row r="43" spans="1:17" x14ac:dyDescent="0.3">
      <c r="A43" s="81" t="s">
        <v>62</v>
      </c>
      <c r="B43" s="82">
        <v>34949</v>
      </c>
      <c r="C43" s="82">
        <v>35078</v>
      </c>
      <c r="D43" s="83">
        <f t="shared" si="0"/>
        <v>129</v>
      </c>
      <c r="E43" s="84">
        <f t="shared" si="1"/>
        <v>193000</v>
      </c>
      <c r="F43" s="84">
        <f t="shared" si="2"/>
        <v>19000</v>
      </c>
      <c r="G43" s="85">
        <v>2049</v>
      </c>
      <c r="H43" s="85">
        <v>2068</v>
      </c>
      <c r="I43" s="86">
        <f t="shared" si="3"/>
        <v>19</v>
      </c>
      <c r="J43" s="87">
        <f t="shared" si="4"/>
        <v>19</v>
      </c>
      <c r="K43" s="88">
        <f t="shared" si="5"/>
        <v>0</v>
      </c>
      <c r="L43" s="89">
        <f t="shared" si="6"/>
        <v>114000</v>
      </c>
      <c r="M43" s="89">
        <f t="shared" si="7"/>
        <v>326000</v>
      </c>
      <c r="N43" s="89">
        <v>2100</v>
      </c>
      <c r="O43" s="89">
        <v>22</v>
      </c>
      <c r="P43" s="89"/>
      <c r="Q43" s="33"/>
    </row>
    <row r="44" spans="1:17" x14ac:dyDescent="0.3">
      <c r="A44" s="81" t="s">
        <v>63</v>
      </c>
      <c r="B44" s="82">
        <v>30208</v>
      </c>
      <c r="C44" s="82">
        <v>30264</v>
      </c>
      <c r="D44" s="83">
        <f t="shared" si="0"/>
        <v>56</v>
      </c>
      <c r="E44" s="84">
        <f t="shared" si="1"/>
        <v>83000</v>
      </c>
      <c r="F44" s="84">
        <f t="shared" si="2"/>
        <v>8000</v>
      </c>
      <c r="G44" s="85">
        <v>1499</v>
      </c>
      <c r="H44" s="85">
        <v>1508</v>
      </c>
      <c r="I44" s="86">
        <f t="shared" si="3"/>
        <v>9</v>
      </c>
      <c r="J44" s="87">
        <f t="shared" si="4"/>
        <v>9</v>
      </c>
      <c r="K44" s="88">
        <f t="shared" si="5"/>
        <v>0</v>
      </c>
      <c r="L44" s="89">
        <f t="shared" si="6"/>
        <v>54000</v>
      </c>
      <c r="M44" s="89">
        <f t="shared" si="7"/>
        <v>145000</v>
      </c>
      <c r="N44" s="89">
        <v>2100</v>
      </c>
      <c r="O44" s="89">
        <v>15</v>
      </c>
      <c r="P44" s="89"/>
      <c r="Q44" s="33"/>
    </row>
    <row r="45" spans="1:17" x14ac:dyDescent="0.3">
      <c r="A45" s="81" t="s">
        <v>64</v>
      </c>
      <c r="B45" s="82">
        <v>31088</v>
      </c>
      <c r="C45" s="82">
        <v>31150</v>
      </c>
      <c r="D45" s="83">
        <f t="shared" si="0"/>
        <v>62</v>
      </c>
      <c r="E45" s="84">
        <f t="shared" si="1"/>
        <v>92000</v>
      </c>
      <c r="F45" s="84">
        <f t="shared" si="2"/>
        <v>9000</v>
      </c>
      <c r="G45" s="85">
        <v>1324</v>
      </c>
      <c r="H45" s="85">
        <v>1334</v>
      </c>
      <c r="I45" s="86">
        <f t="shared" si="3"/>
        <v>10</v>
      </c>
      <c r="J45" s="87">
        <f t="shared" si="4"/>
        <v>10</v>
      </c>
      <c r="K45" s="88">
        <f t="shared" si="5"/>
        <v>0</v>
      </c>
      <c r="L45" s="89">
        <f t="shared" si="6"/>
        <v>60000</v>
      </c>
      <c r="M45" s="89">
        <f t="shared" si="7"/>
        <v>161000</v>
      </c>
      <c r="N45" s="89">
        <v>2100</v>
      </c>
      <c r="O45" s="89">
        <v>8</v>
      </c>
      <c r="P45" s="89">
        <v>10000</v>
      </c>
      <c r="Q45" s="33"/>
    </row>
    <row r="46" spans="1:17" s="36" customFormat="1" x14ac:dyDescent="0.3">
      <c r="A46" s="90" t="s">
        <v>65</v>
      </c>
      <c r="B46" s="91">
        <v>33148</v>
      </c>
      <c r="C46" s="91">
        <v>33181</v>
      </c>
      <c r="D46" s="83">
        <f t="shared" si="0"/>
        <v>33</v>
      </c>
      <c r="E46" s="84">
        <f t="shared" si="1"/>
        <v>49000</v>
      </c>
      <c r="F46" s="84">
        <f t="shared" si="2"/>
        <v>5000</v>
      </c>
      <c r="G46" s="92">
        <v>1368</v>
      </c>
      <c r="H46" s="92">
        <v>1374</v>
      </c>
      <c r="I46" s="86">
        <f t="shared" si="3"/>
        <v>6</v>
      </c>
      <c r="J46" s="87">
        <f t="shared" si="4"/>
        <v>6</v>
      </c>
      <c r="K46" s="88">
        <f t="shared" si="5"/>
        <v>0</v>
      </c>
      <c r="L46" s="89">
        <f t="shared" si="6"/>
        <v>36000</v>
      </c>
      <c r="M46" s="89">
        <f t="shared" si="7"/>
        <v>90000</v>
      </c>
      <c r="N46" s="89">
        <v>2100</v>
      </c>
      <c r="O46" s="93">
        <v>12</v>
      </c>
      <c r="P46" s="89">
        <v>10000</v>
      </c>
      <c r="Q46" s="35"/>
    </row>
    <row r="47" spans="1:17" x14ac:dyDescent="0.3">
      <c r="A47" s="81" t="s">
        <v>66</v>
      </c>
      <c r="B47" s="82">
        <v>33635</v>
      </c>
      <c r="C47" s="82">
        <v>33707</v>
      </c>
      <c r="D47" s="83">
        <f t="shared" si="0"/>
        <v>72</v>
      </c>
      <c r="E47" s="84">
        <f t="shared" si="1"/>
        <v>107000</v>
      </c>
      <c r="F47" s="84">
        <f t="shared" si="2"/>
        <v>11000</v>
      </c>
      <c r="G47" s="85">
        <v>6186</v>
      </c>
      <c r="H47" s="85">
        <v>6192</v>
      </c>
      <c r="I47" s="86">
        <f t="shared" si="3"/>
        <v>6</v>
      </c>
      <c r="J47" s="87">
        <f t="shared" si="4"/>
        <v>6</v>
      </c>
      <c r="K47" s="88">
        <f t="shared" si="5"/>
        <v>0</v>
      </c>
      <c r="L47" s="89">
        <f t="shared" si="6"/>
        <v>36000</v>
      </c>
      <c r="M47" s="89">
        <f t="shared" si="7"/>
        <v>154000</v>
      </c>
      <c r="N47" s="89">
        <v>2100</v>
      </c>
      <c r="O47" s="89">
        <v>8</v>
      </c>
      <c r="P47" s="89">
        <v>15000</v>
      </c>
      <c r="Q47" s="33"/>
    </row>
    <row r="48" spans="1:17" x14ac:dyDescent="0.3">
      <c r="A48" s="81" t="s">
        <v>67</v>
      </c>
      <c r="B48" s="82">
        <v>30320</v>
      </c>
      <c r="C48" s="82">
        <v>30382</v>
      </c>
      <c r="D48" s="83">
        <f t="shared" si="0"/>
        <v>62</v>
      </c>
      <c r="E48" s="84">
        <f t="shared" si="1"/>
        <v>92000</v>
      </c>
      <c r="F48" s="84">
        <f t="shared" si="2"/>
        <v>9000</v>
      </c>
      <c r="G48" s="85">
        <v>3359</v>
      </c>
      <c r="H48" s="85">
        <v>3370</v>
      </c>
      <c r="I48" s="86">
        <f t="shared" si="3"/>
        <v>11</v>
      </c>
      <c r="J48" s="87">
        <f t="shared" si="4"/>
        <v>11</v>
      </c>
      <c r="K48" s="88">
        <f t="shared" si="5"/>
        <v>0</v>
      </c>
      <c r="L48" s="89">
        <f t="shared" si="6"/>
        <v>66000</v>
      </c>
      <c r="M48" s="89">
        <f t="shared" si="7"/>
        <v>167000</v>
      </c>
      <c r="N48" s="89">
        <v>2100</v>
      </c>
      <c r="O48" s="89">
        <v>3</v>
      </c>
      <c r="P48" s="89">
        <v>20000</v>
      </c>
      <c r="Q48" s="33"/>
    </row>
    <row r="49" spans="1:17" s="44" customFormat="1" x14ac:dyDescent="0.3">
      <c r="A49" s="100" t="s">
        <v>68</v>
      </c>
      <c r="B49" s="103">
        <v>1407</v>
      </c>
      <c r="C49" s="103">
        <v>1464</v>
      </c>
      <c r="D49" s="83">
        <f t="shared" si="0"/>
        <v>57</v>
      </c>
      <c r="E49" s="84">
        <f t="shared" si="1"/>
        <v>85000</v>
      </c>
      <c r="F49" s="84">
        <f t="shared" si="2"/>
        <v>9000</v>
      </c>
      <c r="G49" s="104">
        <v>288</v>
      </c>
      <c r="H49" s="104">
        <v>300</v>
      </c>
      <c r="I49" s="86">
        <f>H49-G49</f>
        <v>12</v>
      </c>
      <c r="J49" s="87">
        <f>IF(I49&lt;=32,I49,32)</f>
        <v>12</v>
      </c>
      <c r="K49" s="88">
        <f>IF(I49&gt;32,I49-32,0)</f>
        <v>0</v>
      </c>
      <c r="L49" s="89">
        <f t="shared" si="6"/>
        <v>72000</v>
      </c>
      <c r="M49" s="89">
        <f t="shared" si="7"/>
        <v>166000</v>
      </c>
      <c r="N49" s="89">
        <v>2100</v>
      </c>
      <c r="O49" s="89">
        <v>0</v>
      </c>
      <c r="P49" s="89">
        <v>40000</v>
      </c>
      <c r="Q49" s="43"/>
    </row>
    <row r="50" spans="1:17" x14ac:dyDescent="0.3">
      <c r="A50" s="81" t="s">
        <v>69</v>
      </c>
      <c r="B50" s="82">
        <v>28300</v>
      </c>
      <c r="C50" s="82">
        <v>28395</v>
      </c>
      <c r="D50" s="83">
        <f t="shared" si="0"/>
        <v>95</v>
      </c>
      <c r="E50" s="84">
        <f t="shared" si="1"/>
        <v>141000</v>
      </c>
      <c r="F50" s="84">
        <f t="shared" si="2"/>
        <v>14000</v>
      </c>
      <c r="G50" s="104">
        <v>54</v>
      </c>
      <c r="H50" s="104">
        <v>71</v>
      </c>
      <c r="I50" s="86">
        <f>H50-G50</f>
        <v>17</v>
      </c>
      <c r="J50" s="87">
        <f t="shared" si="4"/>
        <v>17</v>
      </c>
      <c r="K50" s="88">
        <f t="shared" si="5"/>
        <v>0</v>
      </c>
      <c r="L50" s="89">
        <f t="shared" si="6"/>
        <v>102000</v>
      </c>
      <c r="M50" s="89">
        <f t="shared" si="7"/>
        <v>257000</v>
      </c>
      <c r="N50" s="89">
        <v>2100</v>
      </c>
      <c r="O50" s="89">
        <v>16</v>
      </c>
      <c r="P50" s="89">
        <v>15000</v>
      </c>
      <c r="Q50" s="33"/>
    </row>
    <row r="51" spans="1:17" hidden="1" x14ac:dyDescent="0.3">
      <c r="A51" s="81" t="s">
        <v>70</v>
      </c>
      <c r="B51" s="82">
        <v>8754</v>
      </c>
      <c r="C51" s="82"/>
      <c r="D51" s="83">
        <f t="shared" si="0"/>
        <v>-8754</v>
      </c>
      <c r="E51" s="84">
        <f t="shared" si="1"/>
        <v>-12991000</v>
      </c>
      <c r="F51" s="84">
        <f t="shared" si="2"/>
        <v>-1299000</v>
      </c>
      <c r="G51" s="85">
        <v>7001</v>
      </c>
      <c r="H51" s="85"/>
      <c r="I51" s="86">
        <f t="shared" si="3"/>
        <v>-7001</v>
      </c>
      <c r="J51" s="87">
        <f t="shared" si="4"/>
        <v>-7001</v>
      </c>
      <c r="K51" s="88">
        <f t="shared" si="5"/>
        <v>0</v>
      </c>
      <c r="L51" s="89">
        <f t="shared" si="6"/>
        <v>-42006000</v>
      </c>
      <c r="M51" s="89">
        <f t="shared" si="7"/>
        <v>-56296000</v>
      </c>
      <c r="N51" s="89">
        <v>2100</v>
      </c>
      <c r="O51" s="89">
        <v>36</v>
      </c>
      <c r="P51" s="89"/>
      <c r="Q51" s="33"/>
    </row>
    <row r="52" spans="1:17" x14ac:dyDescent="0.3">
      <c r="A52" s="81" t="s">
        <v>71</v>
      </c>
      <c r="B52" s="82">
        <v>27794</v>
      </c>
      <c r="C52" s="82">
        <v>27869</v>
      </c>
      <c r="D52" s="83">
        <f t="shared" si="0"/>
        <v>75</v>
      </c>
      <c r="E52" s="84">
        <f t="shared" si="1"/>
        <v>111000</v>
      </c>
      <c r="F52" s="84">
        <f t="shared" si="2"/>
        <v>11000</v>
      </c>
      <c r="G52" s="85">
        <v>2552</v>
      </c>
      <c r="H52" s="85">
        <v>2560</v>
      </c>
      <c r="I52" s="86">
        <f t="shared" si="3"/>
        <v>8</v>
      </c>
      <c r="J52" s="87">
        <f t="shared" si="4"/>
        <v>8</v>
      </c>
      <c r="K52" s="88">
        <f t="shared" si="5"/>
        <v>0</v>
      </c>
      <c r="L52" s="89">
        <f t="shared" si="6"/>
        <v>48000</v>
      </c>
      <c r="M52" s="89">
        <f t="shared" si="7"/>
        <v>170000</v>
      </c>
      <c r="N52" s="89">
        <v>2100</v>
      </c>
      <c r="O52" s="89">
        <v>27</v>
      </c>
      <c r="P52" s="89">
        <v>45000</v>
      </c>
      <c r="Q52" s="33"/>
    </row>
    <row r="53" spans="1:17" x14ac:dyDescent="0.3">
      <c r="A53" s="81" t="s">
        <v>72</v>
      </c>
      <c r="B53" s="82">
        <v>29133</v>
      </c>
      <c r="C53" s="82">
        <v>29161</v>
      </c>
      <c r="D53" s="83">
        <f t="shared" si="0"/>
        <v>28</v>
      </c>
      <c r="E53" s="84">
        <f t="shared" si="1"/>
        <v>42000</v>
      </c>
      <c r="F53" s="84">
        <f t="shared" si="2"/>
        <v>4000</v>
      </c>
      <c r="G53" s="104">
        <v>6296</v>
      </c>
      <c r="H53" s="104">
        <v>6299</v>
      </c>
      <c r="I53" s="86">
        <f t="shared" si="3"/>
        <v>3</v>
      </c>
      <c r="J53" s="87">
        <f t="shared" si="4"/>
        <v>3</v>
      </c>
      <c r="K53" s="88">
        <f t="shared" si="5"/>
        <v>0</v>
      </c>
      <c r="L53" s="89">
        <f t="shared" si="6"/>
        <v>18000</v>
      </c>
      <c r="M53" s="89">
        <f t="shared" si="7"/>
        <v>64000</v>
      </c>
      <c r="N53" s="89">
        <v>2100</v>
      </c>
      <c r="O53" s="89">
        <v>6</v>
      </c>
      <c r="P53" s="89">
        <v>20000</v>
      </c>
      <c r="Q53" s="33"/>
    </row>
    <row r="54" spans="1:17" s="44" customFormat="1" x14ac:dyDescent="0.3">
      <c r="A54" s="100" t="s">
        <v>73</v>
      </c>
      <c r="B54" s="103">
        <v>28315</v>
      </c>
      <c r="C54" s="103">
        <v>28450</v>
      </c>
      <c r="D54" s="83">
        <f t="shared" si="0"/>
        <v>135</v>
      </c>
      <c r="E54" s="84">
        <f t="shared" si="1"/>
        <v>202000</v>
      </c>
      <c r="F54" s="84">
        <f t="shared" si="2"/>
        <v>20000</v>
      </c>
      <c r="G54" s="104">
        <v>6778</v>
      </c>
      <c r="H54" s="104">
        <v>6788</v>
      </c>
      <c r="I54" s="86">
        <f t="shared" si="3"/>
        <v>10</v>
      </c>
      <c r="J54" s="87">
        <f t="shared" si="4"/>
        <v>10</v>
      </c>
      <c r="K54" s="88">
        <f t="shared" si="5"/>
        <v>0</v>
      </c>
      <c r="L54" s="89">
        <f t="shared" si="6"/>
        <v>60000</v>
      </c>
      <c r="M54" s="89">
        <f t="shared" si="7"/>
        <v>282000</v>
      </c>
      <c r="N54" s="89">
        <v>2100</v>
      </c>
      <c r="O54" s="89">
        <v>29</v>
      </c>
      <c r="P54" s="89">
        <v>25000</v>
      </c>
      <c r="Q54" s="43"/>
    </row>
    <row r="55" spans="1:17" x14ac:dyDescent="0.3">
      <c r="A55" s="81" t="s">
        <v>74</v>
      </c>
      <c r="B55" s="82">
        <v>31892</v>
      </c>
      <c r="C55" s="82">
        <v>31980</v>
      </c>
      <c r="D55" s="83">
        <f t="shared" si="0"/>
        <v>88</v>
      </c>
      <c r="E55" s="84">
        <f t="shared" si="1"/>
        <v>131000</v>
      </c>
      <c r="F55" s="84">
        <f t="shared" si="2"/>
        <v>13000</v>
      </c>
      <c r="G55" s="85">
        <v>1710</v>
      </c>
      <c r="H55" s="85">
        <v>1731</v>
      </c>
      <c r="I55" s="86">
        <f t="shared" si="3"/>
        <v>21</v>
      </c>
      <c r="J55" s="87">
        <f t="shared" si="4"/>
        <v>21</v>
      </c>
      <c r="K55" s="88">
        <f t="shared" si="5"/>
        <v>0</v>
      </c>
      <c r="L55" s="89">
        <f t="shared" si="6"/>
        <v>126000</v>
      </c>
      <c r="M55" s="89">
        <f t="shared" si="7"/>
        <v>270000</v>
      </c>
      <c r="N55" s="89">
        <v>2100</v>
      </c>
      <c r="O55" s="89">
        <v>29</v>
      </c>
      <c r="P55" s="89">
        <v>10000</v>
      </c>
      <c r="Q55" s="33"/>
    </row>
    <row r="56" spans="1:17" s="44" customFormat="1" x14ac:dyDescent="0.3">
      <c r="A56" s="100" t="s">
        <v>75</v>
      </c>
      <c r="B56" s="103">
        <v>28016</v>
      </c>
      <c r="C56" s="103">
        <v>28044</v>
      </c>
      <c r="D56" s="83">
        <f t="shared" si="0"/>
        <v>28</v>
      </c>
      <c r="E56" s="84">
        <f t="shared" si="1"/>
        <v>42000</v>
      </c>
      <c r="F56" s="84">
        <f t="shared" si="2"/>
        <v>4000</v>
      </c>
      <c r="G56" s="104">
        <v>2820</v>
      </c>
      <c r="H56" s="104">
        <v>2823</v>
      </c>
      <c r="I56" s="86">
        <f t="shared" si="3"/>
        <v>3</v>
      </c>
      <c r="J56" s="87">
        <f t="shared" si="4"/>
        <v>3</v>
      </c>
      <c r="K56" s="88">
        <f t="shared" si="5"/>
        <v>0</v>
      </c>
      <c r="L56" s="89">
        <f t="shared" si="6"/>
        <v>18000</v>
      </c>
      <c r="M56" s="89">
        <f t="shared" si="7"/>
        <v>64000</v>
      </c>
      <c r="N56" s="89">
        <v>2100</v>
      </c>
      <c r="O56" s="89">
        <v>30</v>
      </c>
      <c r="P56" s="89">
        <v>35000</v>
      </c>
      <c r="Q56" s="43"/>
    </row>
    <row r="57" spans="1:17" x14ac:dyDescent="0.3">
      <c r="A57" s="81" t="s">
        <v>76</v>
      </c>
      <c r="B57" s="82">
        <v>31059</v>
      </c>
      <c r="C57" s="82">
        <v>31138</v>
      </c>
      <c r="D57" s="83">
        <f t="shared" si="0"/>
        <v>79</v>
      </c>
      <c r="E57" s="84">
        <f t="shared" si="1"/>
        <v>117000</v>
      </c>
      <c r="F57" s="84">
        <f t="shared" si="2"/>
        <v>12000</v>
      </c>
      <c r="G57" s="85">
        <v>3258</v>
      </c>
      <c r="H57" s="85">
        <v>3292</v>
      </c>
      <c r="I57" s="86">
        <f t="shared" si="3"/>
        <v>34</v>
      </c>
      <c r="J57" s="87">
        <v>32</v>
      </c>
      <c r="K57" s="88">
        <f>J57-20</f>
        <v>12</v>
      </c>
      <c r="L57" s="89">
        <f>ROUND((J57*6000+K57*13000),-3)</f>
        <v>348000</v>
      </c>
      <c r="M57" s="89">
        <f t="shared" si="7"/>
        <v>477000</v>
      </c>
      <c r="N57" s="89">
        <v>2100</v>
      </c>
      <c r="O57" s="89">
        <v>31</v>
      </c>
      <c r="P57" s="89"/>
      <c r="Q57" s="33"/>
    </row>
    <row r="58" spans="1:17" x14ac:dyDescent="0.3">
      <c r="A58" s="81" t="s">
        <v>77</v>
      </c>
      <c r="B58" s="82">
        <v>21529</v>
      </c>
      <c r="C58" s="82">
        <v>21623</v>
      </c>
      <c r="D58" s="83">
        <f t="shared" si="0"/>
        <v>94</v>
      </c>
      <c r="E58" s="84">
        <f t="shared" si="1"/>
        <v>139000</v>
      </c>
      <c r="F58" s="84">
        <f t="shared" si="2"/>
        <v>14000</v>
      </c>
      <c r="G58" s="85">
        <v>2009</v>
      </c>
      <c r="H58" s="85">
        <v>2019</v>
      </c>
      <c r="I58" s="86">
        <f t="shared" si="3"/>
        <v>10</v>
      </c>
      <c r="J58" s="87">
        <f t="shared" si="4"/>
        <v>10</v>
      </c>
      <c r="K58" s="88">
        <f t="shared" si="5"/>
        <v>0</v>
      </c>
      <c r="L58" s="89">
        <f t="shared" si="6"/>
        <v>60000</v>
      </c>
      <c r="M58" s="89">
        <f t="shared" si="7"/>
        <v>213000</v>
      </c>
      <c r="N58" s="89">
        <v>2100</v>
      </c>
      <c r="O58" s="89">
        <v>29</v>
      </c>
      <c r="P58" s="89">
        <v>15000</v>
      </c>
      <c r="Q58" s="33"/>
    </row>
    <row r="59" spans="1:17" hidden="1" x14ac:dyDescent="0.3">
      <c r="A59" s="81" t="s">
        <v>78</v>
      </c>
      <c r="B59" s="82">
        <v>6907</v>
      </c>
      <c r="C59" s="82"/>
      <c r="D59" s="83">
        <f t="shared" si="0"/>
        <v>-6907</v>
      </c>
      <c r="E59" s="84">
        <f t="shared" si="1"/>
        <v>-10250000</v>
      </c>
      <c r="F59" s="84">
        <f t="shared" si="2"/>
        <v>-1025000</v>
      </c>
      <c r="G59" s="85">
        <v>5506</v>
      </c>
      <c r="H59" s="85"/>
      <c r="I59" s="86">
        <f t="shared" si="3"/>
        <v>-5506</v>
      </c>
      <c r="J59" s="87">
        <f t="shared" si="4"/>
        <v>-5506</v>
      </c>
      <c r="K59" s="88">
        <f t="shared" si="5"/>
        <v>0</v>
      </c>
      <c r="L59" s="89">
        <f t="shared" si="6"/>
        <v>-33036000</v>
      </c>
      <c r="M59" s="89">
        <f t="shared" si="7"/>
        <v>-44311000</v>
      </c>
      <c r="N59" s="89">
        <v>2100</v>
      </c>
      <c r="O59" s="89">
        <v>5</v>
      </c>
      <c r="P59" s="89">
        <v>10000</v>
      </c>
      <c r="Q59" s="33"/>
    </row>
    <row r="60" spans="1:17" x14ac:dyDescent="0.3">
      <c r="A60" s="81" t="s">
        <v>79</v>
      </c>
      <c r="B60" s="82">
        <v>31904</v>
      </c>
      <c r="C60" s="82">
        <v>31927</v>
      </c>
      <c r="D60" s="83">
        <f t="shared" si="0"/>
        <v>23</v>
      </c>
      <c r="E60" s="84">
        <f t="shared" si="1"/>
        <v>34000</v>
      </c>
      <c r="F60" s="84">
        <f t="shared" si="2"/>
        <v>3000</v>
      </c>
      <c r="G60" s="85">
        <v>1773</v>
      </c>
      <c r="H60" s="85">
        <v>1779</v>
      </c>
      <c r="I60" s="86">
        <f t="shared" si="3"/>
        <v>6</v>
      </c>
      <c r="J60" s="87">
        <f t="shared" si="4"/>
        <v>6</v>
      </c>
      <c r="K60" s="88">
        <f t="shared" si="5"/>
        <v>0</v>
      </c>
      <c r="L60" s="89">
        <f t="shared" si="6"/>
        <v>36000</v>
      </c>
      <c r="M60" s="89">
        <f t="shared" si="7"/>
        <v>73000</v>
      </c>
      <c r="N60" s="89">
        <v>2100</v>
      </c>
      <c r="O60" s="89">
        <v>8</v>
      </c>
      <c r="P60" s="89">
        <v>10000</v>
      </c>
      <c r="Q60" s="33"/>
    </row>
    <row r="61" spans="1:17" hidden="1" x14ac:dyDescent="0.3">
      <c r="A61" s="81" t="s">
        <v>80</v>
      </c>
      <c r="B61" s="82">
        <v>38120</v>
      </c>
      <c r="C61" s="82"/>
      <c r="D61" s="83">
        <f t="shared" si="0"/>
        <v>-38120</v>
      </c>
      <c r="E61" s="84">
        <f t="shared" si="1"/>
        <v>-56570000</v>
      </c>
      <c r="F61" s="84">
        <f t="shared" si="2"/>
        <v>-5657000</v>
      </c>
      <c r="G61" s="105">
        <v>5932</v>
      </c>
      <c r="H61" s="105"/>
      <c r="I61" s="86">
        <f t="shared" si="3"/>
        <v>-5932</v>
      </c>
      <c r="J61" s="87">
        <f t="shared" si="4"/>
        <v>-5932</v>
      </c>
      <c r="K61" s="88">
        <f t="shared" si="5"/>
        <v>0</v>
      </c>
      <c r="L61" s="89">
        <f t="shared" si="6"/>
        <v>-35592000</v>
      </c>
      <c r="M61" s="89">
        <f t="shared" si="7"/>
        <v>-97819000</v>
      </c>
      <c r="N61" s="89">
        <v>2100</v>
      </c>
      <c r="O61" s="89">
        <v>22</v>
      </c>
      <c r="P61" s="89">
        <v>30000</v>
      </c>
      <c r="Q61" s="33"/>
    </row>
    <row r="62" spans="1:17" s="44" customFormat="1" x14ac:dyDescent="0.3">
      <c r="A62" s="100" t="s">
        <v>81</v>
      </c>
      <c r="B62" s="103">
        <v>35698</v>
      </c>
      <c r="C62" s="103">
        <v>35777</v>
      </c>
      <c r="D62" s="83">
        <f t="shared" si="0"/>
        <v>79</v>
      </c>
      <c r="E62" s="84">
        <f t="shared" si="1"/>
        <v>117000</v>
      </c>
      <c r="F62" s="84">
        <f t="shared" si="2"/>
        <v>12000</v>
      </c>
      <c r="G62" s="104">
        <v>799</v>
      </c>
      <c r="H62" s="104">
        <v>811</v>
      </c>
      <c r="I62" s="86">
        <f t="shared" si="3"/>
        <v>12</v>
      </c>
      <c r="J62" s="87">
        <f t="shared" si="4"/>
        <v>12</v>
      </c>
      <c r="K62" s="88">
        <f t="shared" si="5"/>
        <v>0</v>
      </c>
      <c r="L62" s="89">
        <f t="shared" si="6"/>
        <v>72000</v>
      </c>
      <c r="M62" s="89">
        <f t="shared" si="7"/>
        <v>201000</v>
      </c>
      <c r="N62" s="89">
        <v>2100</v>
      </c>
      <c r="O62" s="89">
        <v>37</v>
      </c>
      <c r="P62" s="89">
        <v>40000</v>
      </c>
      <c r="Q62" s="43"/>
    </row>
    <row r="63" spans="1:17" s="44" customFormat="1" x14ac:dyDescent="0.3">
      <c r="A63" s="100" t="s">
        <v>82</v>
      </c>
      <c r="B63" s="103">
        <v>27005</v>
      </c>
      <c r="C63" s="103">
        <v>27121</v>
      </c>
      <c r="D63" s="83">
        <f t="shared" si="0"/>
        <v>116</v>
      </c>
      <c r="E63" s="84">
        <f t="shared" si="1"/>
        <v>173000</v>
      </c>
      <c r="F63" s="84">
        <f t="shared" si="2"/>
        <v>17000</v>
      </c>
      <c r="G63" s="104">
        <v>1043</v>
      </c>
      <c r="H63" s="104">
        <v>1055</v>
      </c>
      <c r="I63" s="86">
        <f t="shared" si="3"/>
        <v>12</v>
      </c>
      <c r="J63" s="87">
        <f t="shared" si="4"/>
        <v>12</v>
      </c>
      <c r="K63" s="88">
        <f t="shared" si="5"/>
        <v>0</v>
      </c>
      <c r="L63" s="89">
        <f t="shared" si="6"/>
        <v>72000</v>
      </c>
      <c r="M63" s="89">
        <f t="shared" si="7"/>
        <v>262000</v>
      </c>
      <c r="N63" s="89">
        <v>2100</v>
      </c>
      <c r="O63" s="89">
        <v>40</v>
      </c>
      <c r="P63" s="89">
        <v>10000</v>
      </c>
      <c r="Q63" s="43"/>
    </row>
    <row r="64" spans="1:17" hidden="1" x14ac:dyDescent="0.3">
      <c r="A64" s="81" t="s">
        <v>83</v>
      </c>
      <c r="B64" s="82">
        <v>29529</v>
      </c>
      <c r="C64" s="82"/>
      <c r="D64" s="83">
        <f t="shared" si="0"/>
        <v>-29529</v>
      </c>
      <c r="E64" s="84">
        <f t="shared" si="1"/>
        <v>-43821000</v>
      </c>
      <c r="F64" s="84">
        <f t="shared" si="2"/>
        <v>-4382000</v>
      </c>
      <c r="G64" s="85">
        <v>1575</v>
      </c>
      <c r="H64" s="85"/>
      <c r="I64" s="86">
        <f t="shared" si="3"/>
        <v>-1575</v>
      </c>
      <c r="J64" s="87">
        <f t="shared" si="4"/>
        <v>-1575</v>
      </c>
      <c r="K64" s="88">
        <f t="shared" si="5"/>
        <v>0</v>
      </c>
      <c r="L64" s="89">
        <f t="shared" si="6"/>
        <v>-9450000</v>
      </c>
      <c r="M64" s="89">
        <f t="shared" si="7"/>
        <v>-57653000</v>
      </c>
      <c r="N64" s="89">
        <v>2100</v>
      </c>
      <c r="O64" s="89">
        <v>65</v>
      </c>
      <c r="P64" s="89">
        <v>45000</v>
      </c>
      <c r="Q64" s="33"/>
    </row>
    <row r="65" spans="1:17" s="36" customFormat="1" ht="19.5" hidden="1" customHeight="1" x14ac:dyDescent="0.3">
      <c r="A65" s="90" t="s">
        <v>84</v>
      </c>
      <c r="B65" s="91">
        <v>31702</v>
      </c>
      <c r="C65" s="91"/>
      <c r="D65" s="83">
        <f t="shared" si="0"/>
        <v>-31702</v>
      </c>
      <c r="E65" s="84">
        <f t="shared" si="1"/>
        <v>-47046000</v>
      </c>
      <c r="F65" s="84">
        <f t="shared" si="2"/>
        <v>-4705000</v>
      </c>
      <c r="G65" s="92">
        <v>1647</v>
      </c>
      <c r="H65" s="92"/>
      <c r="I65" s="86">
        <f t="shared" si="3"/>
        <v>-1647</v>
      </c>
      <c r="J65" s="87">
        <f t="shared" si="4"/>
        <v>-1647</v>
      </c>
      <c r="K65" s="88">
        <f t="shared" si="5"/>
        <v>0</v>
      </c>
      <c r="L65" s="89">
        <f t="shared" si="6"/>
        <v>-9882000</v>
      </c>
      <c r="M65" s="89">
        <f t="shared" si="7"/>
        <v>-61633000</v>
      </c>
      <c r="N65" s="89">
        <v>2100</v>
      </c>
      <c r="O65" s="93">
        <v>54</v>
      </c>
      <c r="P65" s="89">
        <v>15000</v>
      </c>
      <c r="Q65" s="35"/>
    </row>
    <row r="66" spans="1:17" ht="19.5" customHeight="1" x14ac:dyDescent="0.3">
      <c r="A66" s="81" t="s">
        <v>85</v>
      </c>
      <c r="B66" s="82">
        <v>33331</v>
      </c>
      <c r="C66" s="82">
        <v>33483</v>
      </c>
      <c r="D66" s="83">
        <f t="shared" si="0"/>
        <v>152</v>
      </c>
      <c r="E66" s="84">
        <f t="shared" si="1"/>
        <v>228000</v>
      </c>
      <c r="F66" s="84">
        <f t="shared" si="2"/>
        <v>23000</v>
      </c>
      <c r="G66" s="85">
        <v>886</v>
      </c>
      <c r="H66" s="85">
        <v>894</v>
      </c>
      <c r="I66" s="86">
        <f t="shared" si="3"/>
        <v>8</v>
      </c>
      <c r="J66" s="87">
        <f t="shared" si="4"/>
        <v>8</v>
      </c>
      <c r="K66" s="88">
        <f t="shared" si="5"/>
        <v>0</v>
      </c>
      <c r="L66" s="89">
        <f t="shared" si="6"/>
        <v>48000</v>
      </c>
      <c r="M66" s="89">
        <f t="shared" si="7"/>
        <v>299000</v>
      </c>
      <c r="N66" s="89">
        <v>2100</v>
      </c>
      <c r="O66" s="89">
        <v>0</v>
      </c>
      <c r="P66" s="89"/>
      <c r="Q66" s="33"/>
    </row>
    <row r="67" spans="1:17" ht="19.5" customHeight="1" x14ac:dyDescent="0.3">
      <c r="A67" s="81" t="s">
        <v>86</v>
      </c>
      <c r="B67" s="82">
        <v>32531</v>
      </c>
      <c r="C67" s="82">
        <v>32568</v>
      </c>
      <c r="D67" s="83">
        <f t="shared" si="0"/>
        <v>37</v>
      </c>
      <c r="E67" s="84">
        <f t="shared" si="1"/>
        <v>55000</v>
      </c>
      <c r="F67" s="84">
        <f t="shared" si="2"/>
        <v>6000</v>
      </c>
      <c r="G67" s="85">
        <v>1989</v>
      </c>
      <c r="H67" s="85">
        <v>1990</v>
      </c>
      <c r="I67" s="86">
        <f t="shared" si="3"/>
        <v>1</v>
      </c>
      <c r="J67" s="87">
        <f t="shared" si="4"/>
        <v>1</v>
      </c>
      <c r="K67" s="88">
        <f t="shared" si="5"/>
        <v>0</v>
      </c>
      <c r="L67" s="89">
        <f t="shared" si="6"/>
        <v>6000</v>
      </c>
      <c r="M67" s="89">
        <f t="shared" si="7"/>
        <v>67000</v>
      </c>
      <c r="N67" s="89">
        <v>2100</v>
      </c>
      <c r="O67" s="89">
        <v>16</v>
      </c>
      <c r="P67" s="89">
        <v>40000</v>
      </c>
      <c r="Q67" s="33"/>
    </row>
    <row r="68" spans="1:17" ht="19.5" customHeight="1" x14ac:dyDescent="0.3">
      <c r="A68" s="81" t="s">
        <v>87</v>
      </c>
      <c r="B68" s="82">
        <v>12189</v>
      </c>
      <c r="C68" s="82">
        <v>12223</v>
      </c>
      <c r="D68" s="83">
        <f t="shared" si="0"/>
        <v>34</v>
      </c>
      <c r="E68" s="84">
        <f t="shared" si="1"/>
        <v>50000</v>
      </c>
      <c r="F68" s="84">
        <f t="shared" si="2"/>
        <v>5000</v>
      </c>
      <c r="G68" s="85">
        <v>4564</v>
      </c>
      <c r="H68" s="85">
        <v>4568</v>
      </c>
      <c r="I68" s="86">
        <f t="shared" si="3"/>
        <v>4</v>
      </c>
      <c r="J68" s="87">
        <f t="shared" si="4"/>
        <v>4</v>
      </c>
      <c r="K68" s="88">
        <f t="shared" si="5"/>
        <v>0</v>
      </c>
      <c r="L68" s="89">
        <f t="shared" si="6"/>
        <v>24000</v>
      </c>
      <c r="M68" s="89">
        <f t="shared" si="7"/>
        <v>79000</v>
      </c>
      <c r="N68" s="89">
        <v>2100</v>
      </c>
      <c r="O68" s="89">
        <v>18</v>
      </c>
      <c r="P68" s="89">
        <v>45000</v>
      </c>
      <c r="Q68" s="33"/>
    </row>
    <row r="69" spans="1:17" s="36" customFormat="1" ht="19.5" customHeight="1" x14ac:dyDescent="0.3">
      <c r="A69" s="90" t="s">
        <v>88</v>
      </c>
      <c r="B69" s="91">
        <v>30793</v>
      </c>
      <c r="C69" s="91">
        <v>30829</v>
      </c>
      <c r="D69" s="83">
        <f t="shared" si="0"/>
        <v>36</v>
      </c>
      <c r="E69" s="84">
        <f t="shared" si="1"/>
        <v>53000</v>
      </c>
      <c r="F69" s="84">
        <f t="shared" si="2"/>
        <v>5000</v>
      </c>
      <c r="G69" s="92">
        <v>566</v>
      </c>
      <c r="H69" s="92">
        <v>570</v>
      </c>
      <c r="I69" s="86">
        <f t="shared" si="3"/>
        <v>4</v>
      </c>
      <c r="J69" s="87">
        <f t="shared" si="4"/>
        <v>4</v>
      </c>
      <c r="K69" s="88">
        <f t="shared" si="5"/>
        <v>0</v>
      </c>
      <c r="L69" s="89">
        <f t="shared" si="6"/>
        <v>24000</v>
      </c>
      <c r="M69" s="89">
        <f t="shared" si="7"/>
        <v>82000</v>
      </c>
      <c r="N69" s="89">
        <v>2100</v>
      </c>
      <c r="O69" s="93">
        <v>16</v>
      </c>
      <c r="P69" s="89">
        <v>70000</v>
      </c>
      <c r="Q69" s="35"/>
    </row>
    <row r="70" spans="1:17" ht="19.5" customHeight="1" x14ac:dyDescent="0.3">
      <c r="A70" s="81" t="s">
        <v>89</v>
      </c>
      <c r="B70" s="82">
        <v>29763</v>
      </c>
      <c r="C70" s="82">
        <v>29823</v>
      </c>
      <c r="D70" s="83">
        <f t="shared" si="0"/>
        <v>60</v>
      </c>
      <c r="E70" s="84">
        <f t="shared" si="1"/>
        <v>89000</v>
      </c>
      <c r="F70" s="84">
        <f t="shared" si="2"/>
        <v>9000</v>
      </c>
      <c r="G70" s="85">
        <v>3226</v>
      </c>
      <c r="H70" s="85">
        <v>3234</v>
      </c>
      <c r="I70" s="86">
        <f t="shared" si="3"/>
        <v>8</v>
      </c>
      <c r="J70" s="87">
        <f t="shared" si="4"/>
        <v>8</v>
      </c>
      <c r="K70" s="88">
        <f t="shared" si="5"/>
        <v>0</v>
      </c>
      <c r="L70" s="89">
        <f t="shared" si="6"/>
        <v>48000</v>
      </c>
      <c r="M70" s="89">
        <f t="shared" si="7"/>
        <v>146000</v>
      </c>
      <c r="N70" s="89">
        <v>2100</v>
      </c>
      <c r="O70" s="89">
        <v>0</v>
      </c>
      <c r="P70" s="89">
        <v>10000</v>
      </c>
      <c r="Q70" s="33"/>
    </row>
    <row r="71" spans="1:17" ht="19.5" hidden="1" customHeight="1" x14ac:dyDescent="0.3">
      <c r="A71" s="81" t="s">
        <v>90</v>
      </c>
      <c r="B71" s="82">
        <v>26288</v>
      </c>
      <c r="C71" s="82"/>
      <c r="D71" s="83">
        <f t="shared" si="0"/>
        <v>-26288</v>
      </c>
      <c r="E71" s="84">
        <f t="shared" si="1"/>
        <v>-39011000</v>
      </c>
      <c r="F71" s="84">
        <f t="shared" si="2"/>
        <v>-3901000</v>
      </c>
      <c r="G71" s="104">
        <v>6547</v>
      </c>
      <c r="H71" s="104"/>
      <c r="I71" s="86">
        <f t="shared" si="3"/>
        <v>-6547</v>
      </c>
      <c r="J71" s="87">
        <f t="shared" si="4"/>
        <v>-6547</v>
      </c>
      <c r="K71" s="88">
        <f>IF(I71&gt;32,I71-32,0)-20</f>
        <v>-20</v>
      </c>
      <c r="L71" s="89">
        <f t="shared" si="6"/>
        <v>-39542000</v>
      </c>
      <c r="M71" s="89">
        <f t="shared" si="7"/>
        <v>-82454000</v>
      </c>
      <c r="N71" s="89">
        <v>2100</v>
      </c>
      <c r="O71" s="89">
        <v>0</v>
      </c>
      <c r="P71" s="89">
        <v>25000</v>
      </c>
      <c r="Q71" s="33"/>
    </row>
    <row r="72" spans="1:17" ht="19.5" customHeight="1" x14ac:dyDescent="0.3">
      <c r="A72" s="81" t="s">
        <v>91</v>
      </c>
      <c r="B72" s="82">
        <v>26320</v>
      </c>
      <c r="C72" s="82">
        <v>26489</v>
      </c>
      <c r="D72" s="83">
        <f t="shared" si="0"/>
        <v>169</v>
      </c>
      <c r="E72" s="84">
        <f t="shared" si="1"/>
        <v>254000</v>
      </c>
      <c r="F72" s="84">
        <f t="shared" si="2"/>
        <v>25000</v>
      </c>
      <c r="G72" s="85">
        <v>1660</v>
      </c>
      <c r="H72" s="85">
        <v>1675</v>
      </c>
      <c r="I72" s="86">
        <f t="shared" si="3"/>
        <v>15</v>
      </c>
      <c r="J72" s="87">
        <f t="shared" si="4"/>
        <v>15</v>
      </c>
      <c r="K72" s="88">
        <f t="shared" si="5"/>
        <v>0</v>
      </c>
      <c r="L72" s="89">
        <f t="shared" si="6"/>
        <v>90000</v>
      </c>
      <c r="M72" s="89">
        <f t="shared" si="7"/>
        <v>369000</v>
      </c>
      <c r="N72" s="89">
        <v>2100</v>
      </c>
      <c r="O72" s="89">
        <v>0</v>
      </c>
      <c r="P72" s="89">
        <v>55000</v>
      </c>
      <c r="Q72" s="33"/>
    </row>
    <row r="73" spans="1:17" s="44" customFormat="1" ht="19.5" customHeight="1" x14ac:dyDescent="0.3">
      <c r="A73" s="100" t="s">
        <v>92</v>
      </c>
      <c r="B73" s="103">
        <v>29705</v>
      </c>
      <c r="C73" s="103">
        <v>29806</v>
      </c>
      <c r="D73" s="83">
        <f t="shared" si="0"/>
        <v>101</v>
      </c>
      <c r="E73" s="84">
        <f t="shared" si="1"/>
        <v>150000</v>
      </c>
      <c r="F73" s="84">
        <f t="shared" si="2"/>
        <v>15000</v>
      </c>
      <c r="G73" s="104">
        <v>164</v>
      </c>
      <c r="H73" s="104">
        <v>165</v>
      </c>
      <c r="I73" s="86">
        <f t="shared" si="3"/>
        <v>1</v>
      </c>
      <c r="J73" s="87">
        <f t="shared" si="4"/>
        <v>1</v>
      </c>
      <c r="K73" s="88">
        <f t="shared" si="5"/>
        <v>0</v>
      </c>
      <c r="L73" s="89">
        <f t="shared" si="6"/>
        <v>6000</v>
      </c>
      <c r="M73" s="89">
        <f t="shared" si="7"/>
        <v>171000</v>
      </c>
      <c r="N73" s="89">
        <v>2100</v>
      </c>
      <c r="O73" s="89">
        <v>24</v>
      </c>
      <c r="P73" s="89">
        <v>20000</v>
      </c>
      <c r="Q73" s="43"/>
    </row>
    <row r="74" spans="1:17" ht="19.5" customHeight="1" x14ac:dyDescent="0.3">
      <c r="A74" s="81" t="s">
        <v>93</v>
      </c>
      <c r="B74" s="82">
        <v>6368</v>
      </c>
      <c r="C74" s="82">
        <v>6446</v>
      </c>
      <c r="D74" s="83">
        <f t="shared" si="0"/>
        <v>78</v>
      </c>
      <c r="E74" s="84">
        <f t="shared" si="1"/>
        <v>116000</v>
      </c>
      <c r="F74" s="84">
        <f t="shared" si="2"/>
        <v>12000</v>
      </c>
      <c r="G74" s="85">
        <v>6374</v>
      </c>
      <c r="H74" s="85">
        <v>6388</v>
      </c>
      <c r="I74" s="86">
        <f t="shared" si="3"/>
        <v>14</v>
      </c>
      <c r="J74" s="87">
        <f t="shared" si="4"/>
        <v>14</v>
      </c>
      <c r="K74" s="88">
        <f t="shared" si="5"/>
        <v>0</v>
      </c>
      <c r="L74" s="89">
        <f t="shared" si="6"/>
        <v>84000</v>
      </c>
      <c r="M74" s="89">
        <f t="shared" si="7"/>
        <v>212000</v>
      </c>
      <c r="N74" s="89">
        <v>2100</v>
      </c>
      <c r="O74" s="89">
        <v>19</v>
      </c>
      <c r="P74" s="89">
        <v>25000</v>
      </c>
      <c r="Q74" s="33"/>
    </row>
    <row r="75" spans="1:17" s="38" customFormat="1" ht="19.5" customHeight="1" x14ac:dyDescent="0.3">
      <c r="A75" s="81" t="s">
        <v>94</v>
      </c>
      <c r="B75" s="94">
        <v>30330</v>
      </c>
      <c r="C75" s="94">
        <v>30363</v>
      </c>
      <c r="D75" s="83">
        <f t="shared" si="0"/>
        <v>33</v>
      </c>
      <c r="E75" s="84">
        <f t="shared" si="1"/>
        <v>49000</v>
      </c>
      <c r="F75" s="84">
        <f t="shared" si="2"/>
        <v>5000</v>
      </c>
      <c r="G75" s="95">
        <v>669</v>
      </c>
      <c r="H75" s="95">
        <v>673</v>
      </c>
      <c r="I75" s="86">
        <f t="shared" si="3"/>
        <v>4</v>
      </c>
      <c r="J75" s="87">
        <f t="shared" si="4"/>
        <v>4</v>
      </c>
      <c r="K75" s="88">
        <f t="shared" si="5"/>
        <v>0</v>
      </c>
      <c r="L75" s="89">
        <f t="shared" si="6"/>
        <v>24000</v>
      </c>
      <c r="M75" s="89">
        <f t="shared" si="7"/>
        <v>78000</v>
      </c>
      <c r="N75" s="89">
        <v>2100</v>
      </c>
      <c r="O75" s="96">
        <v>61</v>
      </c>
      <c r="P75" s="96">
        <v>20000</v>
      </c>
      <c r="Q75" s="37"/>
    </row>
    <row r="76" spans="1:17" ht="19.5" customHeight="1" x14ac:dyDescent="0.3">
      <c r="A76" s="81" t="s">
        <v>95</v>
      </c>
      <c r="B76" s="82">
        <v>32104</v>
      </c>
      <c r="C76" s="82">
        <v>32273</v>
      </c>
      <c r="D76" s="83">
        <f t="shared" si="0"/>
        <v>169</v>
      </c>
      <c r="E76" s="84">
        <f t="shared" si="1"/>
        <v>254000</v>
      </c>
      <c r="F76" s="84">
        <f t="shared" si="2"/>
        <v>25000</v>
      </c>
      <c r="G76" s="85">
        <v>937</v>
      </c>
      <c r="H76" s="85">
        <v>960</v>
      </c>
      <c r="I76" s="86">
        <f t="shared" si="3"/>
        <v>23</v>
      </c>
      <c r="J76" s="87">
        <f t="shared" si="4"/>
        <v>23</v>
      </c>
      <c r="K76" s="88">
        <f t="shared" si="5"/>
        <v>0</v>
      </c>
      <c r="L76" s="89">
        <f t="shared" si="6"/>
        <v>138000</v>
      </c>
      <c r="M76" s="89">
        <f t="shared" si="7"/>
        <v>417000</v>
      </c>
      <c r="N76" s="89">
        <v>2100</v>
      </c>
      <c r="O76" s="89">
        <v>21</v>
      </c>
      <c r="P76" s="89">
        <v>20000</v>
      </c>
      <c r="Q76" s="33"/>
    </row>
    <row r="77" spans="1:17" ht="19.5" customHeight="1" x14ac:dyDescent="0.3">
      <c r="A77" s="81" t="s">
        <v>96</v>
      </c>
      <c r="B77" s="82">
        <v>30361</v>
      </c>
      <c r="C77" s="82">
        <v>30409</v>
      </c>
      <c r="D77" s="83">
        <f t="shared" si="0"/>
        <v>48</v>
      </c>
      <c r="E77" s="84">
        <f t="shared" si="1"/>
        <v>71000</v>
      </c>
      <c r="F77" s="84">
        <f t="shared" si="2"/>
        <v>7000</v>
      </c>
      <c r="G77" s="85">
        <v>1135</v>
      </c>
      <c r="H77" s="85">
        <v>1143</v>
      </c>
      <c r="I77" s="86">
        <f t="shared" si="3"/>
        <v>8</v>
      </c>
      <c r="J77" s="87">
        <f t="shared" si="4"/>
        <v>8</v>
      </c>
      <c r="K77" s="88">
        <f t="shared" si="5"/>
        <v>0</v>
      </c>
      <c r="L77" s="89">
        <f t="shared" si="6"/>
        <v>48000</v>
      </c>
      <c r="M77" s="89">
        <f t="shared" si="7"/>
        <v>126000</v>
      </c>
      <c r="N77" s="89">
        <v>2100</v>
      </c>
      <c r="O77" s="89">
        <v>36</v>
      </c>
      <c r="P77" s="89">
        <v>45000</v>
      </c>
      <c r="Q77" s="33"/>
    </row>
    <row r="78" spans="1:17" ht="19.5" hidden="1" customHeight="1" x14ac:dyDescent="0.3">
      <c r="A78" s="81" t="s">
        <v>97</v>
      </c>
      <c r="B78" s="82">
        <v>27218</v>
      </c>
      <c r="C78" s="82"/>
      <c r="D78" s="83">
        <f t="shared" si="0"/>
        <v>-27218</v>
      </c>
      <c r="E78" s="84">
        <f t="shared" si="1"/>
        <v>-40392000</v>
      </c>
      <c r="F78" s="84">
        <f t="shared" si="2"/>
        <v>-4039000</v>
      </c>
      <c r="G78" s="102">
        <v>6405</v>
      </c>
      <c r="H78" s="102"/>
      <c r="I78" s="86">
        <f t="shared" si="3"/>
        <v>-6405</v>
      </c>
      <c r="J78" s="87">
        <f t="shared" si="4"/>
        <v>-6405</v>
      </c>
      <c r="K78" s="88">
        <f t="shared" si="5"/>
        <v>0</v>
      </c>
      <c r="L78" s="89">
        <f t="shared" si="6"/>
        <v>-38430000</v>
      </c>
      <c r="M78" s="89">
        <f t="shared" si="7"/>
        <v>-82861000</v>
      </c>
      <c r="N78" s="89">
        <v>2100</v>
      </c>
      <c r="O78" s="89">
        <v>28</v>
      </c>
      <c r="P78" s="89">
        <v>25000</v>
      </c>
      <c r="Q78" s="33"/>
    </row>
    <row r="79" spans="1:17" s="44" customFormat="1" ht="19.5" hidden="1" customHeight="1" x14ac:dyDescent="0.3">
      <c r="A79" s="100" t="s">
        <v>98</v>
      </c>
      <c r="B79" s="103">
        <v>36397</v>
      </c>
      <c r="C79" s="103"/>
      <c r="D79" s="83">
        <f t="shared" si="0"/>
        <v>-36397</v>
      </c>
      <c r="E79" s="84">
        <f t="shared" si="1"/>
        <v>-54013000</v>
      </c>
      <c r="F79" s="84">
        <f t="shared" si="2"/>
        <v>-5401000</v>
      </c>
      <c r="G79" s="104">
        <v>1589</v>
      </c>
      <c r="H79" s="104"/>
      <c r="I79" s="86">
        <f t="shared" si="3"/>
        <v>-1589</v>
      </c>
      <c r="J79" s="87">
        <f t="shared" si="4"/>
        <v>-1589</v>
      </c>
      <c r="K79" s="88">
        <f t="shared" si="5"/>
        <v>0</v>
      </c>
      <c r="L79" s="89">
        <f t="shared" si="6"/>
        <v>-9534000</v>
      </c>
      <c r="M79" s="89">
        <f t="shared" si="7"/>
        <v>-68948000</v>
      </c>
      <c r="N79" s="89">
        <v>2100</v>
      </c>
      <c r="O79" s="89">
        <v>15</v>
      </c>
      <c r="P79" s="89">
        <v>40000</v>
      </c>
      <c r="Q79" s="43"/>
    </row>
    <row r="80" spans="1:17" s="36" customFormat="1" ht="19.5" customHeight="1" x14ac:dyDescent="0.3">
      <c r="A80" s="90" t="s">
        <v>99</v>
      </c>
      <c r="B80" s="91">
        <v>27958</v>
      </c>
      <c r="C80" s="91">
        <v>27993</v>
      </c>
      <c r="D80" s="83">
        <f t="shared" ref="D80:D94" si="8">C80-B80</f>
        <v>35</v>
      </c>
      <c r="E80" s="84">
        <f t="shared" ref="E80:E94" si="9">ROUND(IF(D80&gt;800,(D80-800)*2587+2503*200+2242*200+1786*200+1533*100+100*1484,IF(D80&gt;600,(D80-600)*2503+200*2242+200*1786+100*1533+100*1484,IF(D80&gt;400,(D80-400)*2242+200*1786+100*1533+100*1484,IF(D80&gt;200,(D80-200)*1786+100*1533+100*1484,IF(D80&gt;100,(D80-100)*1533+100*1484,D80*1484))))),-3)</f>
        <v>52000</v>
      </c>
      <c r="F80" s="84">
        <f t="shared" ref="F80:F94" si="10">ROUND(E80*10%,-3)</f>
        <v>5000</v>
      </c>
      <c r="G80" s="92">
        <v>5890</v>
      </c>
      <c r="H80" s="92">
        <v>5894</v>
      </c>
      <c r="I80" s="86">
        <f t="shared" ref="I80:I94" si="11">H80-G80</f>
        <v>4</v>
      </c>
      <c r="J80" s="87">
        <f t="shared" ref="J80:J94" si="12">IF(I80&lt;=32,I80,32)</f>
        <v>4</v>
      </c>
      <c r="K80" s="88">
        <f t="shared" ref="K80:K94" si="13">IF(I80&gt;32,I80-32,0)</f>
        <v>0</v>
      </c>
      <c r="L80" s="89">
        <f t="shared" ref="L80:L94" si="14">ROUND((J80*6000+K80*13000),-3)</f>
        <v>24000</v>
      </c>
      <c r="M80" s="89">
        <f t="shared" ref="M80:M94" si="15">ROUND(E80+F80+L80,-3)</f>
        <v>81000</v>
      </c>
      <c r="N80" s="89">
        <v>2100</v>
      </c>
      <c r="O80" s="93">
        <v>29</v>
      </c>
      <c r="P80" s="89"/>
      <c r="Q80" s="35"/>
    </row>
    <row r="81" spans="1:17" s="44" customFormat="1" x14ac:dyDescent="0.3">
      <c r="A81" s="100" t="s">
        <v>100</v>
      </c>
      <c r="B81" s="103">
        <v>7302</v>
      </c>
      <c r="C81" s="103">
        <v>7466</v>
      </c>
      <c r="D81" s="83">
        <f t="shared" si="8"/>
        <v>164</v>
      </c>
      <c r="E81" s="84">
        <f t="shared" si="9"/>
        <v>247000</v>
      </c>
      <c r="F81" s="84">
        <f t="shared" si="10"/>
        <v>25000</v>
      </c>
      <c r="G81" s="104">
        <v>1466</v>
      </c>
      <c r="H81" s="104">
        <v>1472</v>
      </c>
      <c r="I81" s="86">
        <f t="shared" si="11"/>
        <v>6</v>
      </c>
      <c r="J81" s="87">
        <f t="shared" si="12"/>
        <v>6</v>
      </c>
      <c r="K81" s="88">
        <f t="shared" si="13"/>
        <v>0</v>
      </c>
      <c r="L81" s="89">
        <f t="shared" si="14"/>
        <v>36000</v>
      </c>
      <c r="M81" s="89">
        <f t="shared" si="15"/>
        <v>308000</v>
      </c>
      <c r="N81" s="89">
        <v>2100</v>
      </c>
      <c r="O81" s="89">
        <v>17</v>
      </c>
      <c r="P81" s="89"/>
      <c r="Q81" s="43"/>
    </row>
    <row r="82" spans="1:17" s="44" customFormat="1" x14ac:dyDescent="0.3">
      <c r="A82" s="100" t="s">
        <v>101</v>
      </c>
      <c r="B82" s="103">
        <v>35208</v>
      </c>
      <c r="C82" s="103">
        <v>35337</v>
      </c>
      <c r="D82" s="83">
        <f t="shared" si="8"/>
        <v>129</v>
      </c>
      <c r="E82" s="84">
        <f t="shared" si="9"/>
        <v>193000</v>
      </c>
      <c r="F82" s="84">
        <f t="shared" si="10"/>
        <v>19000</v>
      </c>
      <c r="G82" s="104">
        <v>1380</v>
      </c>
      <c r="H82" s="104">
        <v>1390</v>
      </c>
      <c r="I82" s="86">
        <f t="shared" si="11"/>
        <v>10</v>
      </c>
      <c r="J82" s="87">
        <f t="shared" si="12"/>
        <v>10</v>
      </c>
      <c r="K82" s="88">
        <f t="shared" si="13"/>
        <v>0</v>
      </c>
      <c r="L82" s="89">
        <f t="shared" si="14"/>
        <v>60000</v>
      </c>
      <c r="M82" s="89">
        <f t="shared" si="15"/>
        <v>272000</v>
      </c>
      <c r="N82" s="89">
        <v>2100</v>
      </c>
      <c r="O82" s="89">
        <v>8</v>
      </c>
      <c r="P82" s="89">
        <v>20000</v>
      </c>
      <c r="Q82" s="43"/>
    </row>
    <row r="83" spans="1:17" s="44" customFormat="1" x14ac:dyDescent="0.3">
      <c r="A83" s="100" t="s">
        <v>102</v>
      </c>
      <c r="B83" s="103">
        <v>30924</v>
      </c>
      <c r="C83" s="103">
        <v>30936</v>
      </c>
      <c r="D83" s="83">
        <f t="shared" si="8"/>
        <v>12</v>
      </c>
      <c r="E83" s="84">
        <f t="shared" si="9"/>
        <v>18000</v>
      </c>
      <c r="F83" s="84">
        <f t="shared" si="10"/>
        <v>2000</v>
      </c>
      <c r="G83" s="104">
        <v>365</v>
      </c>
      <c r="H83" s="104">
        <v>365</v>
      </c>
      <c r="I83" s="86">
        <f t="shared" si="11"/>
        <v>0</v>
      </c>
      <c r="J83" s="87">
        <f t="shared" si="12"/>
        <v>0</v>
      </c>
      <c r="K83" s="88">
        <f t="shared" si="13"/>
        <v>0</v>
      </c>
      <c r="L83" s="89">
        <f t="shared" si="14"/>
        <v>0</v>
      </c>
      <c r="M83" s="89">
        <f t="shared" si="15"/>
        <v>20000</v>
      </c>
      <c r="N83" s="89">
        <v>2100</v>
      </c>
      <c r="O83" s="89">
        <v>14</v>
      </c>
      <c r="P83" s="89">
        <v>10000</v>
      </c>
      <c r="Q83" s="43"/>
    </row>
    <row r="84" spans="1:17" s="38" customFormat="1" x14ac:dyDescent="0.3">
      <c r="A84" s="81" t="s">
        <v>103</v>
      </c>
      <c r="B84" s="94">
        <v>30250</v>
      </c>
      <c r="C84" s="94">
        <v>30289</v>
      </c>
      <c r="D84" s="83">
        <f t="shared" si="8"/>
        <v>39</v>
      </c>
      <c r="E84" s="84">
        <f t="shared" si="9"/>
        <v>58000</v>
      </c>
      <c r="F84" s="84">
        <f t="shared" si="10"/>
        <v>6000</v>
      </c>
      <c r="G84" s="95">
        <v>1063</v>
      </c>
      <c r="H84" s="95">
        <v>1067</v>
      </c>
      <c r="I84" s="86">
        <f t="shared" si="11"/>
        <v>4</v>
      </c>
      <c r="J84" s="87">
        <f t="shared" si="12"/>
        <v>4</v>
      </c>
      <c r="K84" s="88">
        <f t="shared" si="13"/>
        <v>0</v>
      </c>
      <c r="L84" s="89">
        <f t="shared" si="14"/>
        <v>24000</v>
      </c>
      <c r="M84" s="89">
        <f t="shared" si="15"/>
        <v>88000</v>
      </c>
      <c r="N84" s="89">
        <v>2100</v>
      </c>
      <c r="O84" s="96">
        <v>18</v>
      </c>
      <c r="P84" s="96">
        <v>20000</v>
      </c>
      <c r="Q84" s="37"/>
    </row>
    <row r="85" spans="1:17" x14ac:dyDescent="0.3">
      <c r="A85" s="81" t="s">
        <v>104</v>
      </c>
      <c r="B85" s="82">
        <v>34349</v>
      </c>
      <c r="C85" s="82">
        <v>34452</v>
      </c>
      <c r="D85" s="83">
        <f t="shared" si="8"/>
        <v>103</v>
      </c>
      <c r="E85" s="84">
        <f t="shared" si="9"/>
        <v>153000</v>
      </c>
      <c r="F85" s="84">
        <f t="shared" si="10"/>
        <v>15000</v>
      </c>
      <c r="G85" s="85">
        <v>14</v>
      </c>
      <c r="H85" s="85">
        <v>30</v>
      </c>
      <c r="I85" s="86">
        <f t="shared" si="11"/>
        <v>16</v>
      </c>
      <c r="J85" s="87">
        <f t="shared" si="12"/>
        <v>16</v>
      </c>
      <c r="K85" s="88">
        <f t="shared" si="13"/>
        <v>0</v>
      </c>
      <c r="L85" s="89">
        <f t="shared" si="14"/>
        <v>96000</v>
      </c>
      <c r="M85" s="89">
        <f t="shared" si="15"/>
        <v>264000</v>
      </c>
      <c r="N85" s="89">
        <v>2100</v>
      </c>
      <c r="O85" s="89">
        <v>13</v>
      </c>
      <c r="P85" s="89">
        <v>20000</v>
      </c>
      <c r="Q85" s="33"/>
    </row>
    <row r="86" spans="1:17" s="42" customFormat="1" x14ac:dyDescent="0.3">
      <c r="A86" s="100" t="s">
        <v>105</v>
      </c>
      <c r="B86" s="101">
        <v>32297</v>
      </c>
      <c r="C86" s="101">
        <v>32409</v>
      </c>
      <c r="D86" s="83">
        <f t="shared" si="8"/>
        <v>112</v>
      </c>
      <c r="E86" s="84">
        <f t="shared" si="9"/>
        <v>167000</v>
      </c>
      <c r="F86" s="84">
        <f t="shared" si="10"/>
        <v>17000</v>
      </c>
      <c r="G86" s="102">
        <v>1413</v>
      </c>
      <c r="H86" s="102">
        <v>1432</v>
      </c>
      <c r="I86" s="86">
        <f t="shared" si="11"/>
        <v>19</v>
      </c>
      <c r="J86" s="87">
        <f t="shared" si="12"/>
        <v>19</v>
      </c>
      <c r="K86" s="88">
        <f t="shared" si="13"/>
        <v>0</v>
      </c>
      <c r="L86" s="89">
        <f t="shared" si="14"/>
        <v>114000</v>
      </c>
      <c r="M86" s="89">
        <f t="shared" si="15"/>
        <v>298000</v>
      </c>
      <c r="N86" s="89">
        <v>2100</v>
      </c>
      <c r="O86" s="89">
        <v>4</v>
      </c>
      <c r="P86" s="89">
        <v>10000</v>
      </c>
      <c r="Q86" s="41"/>
    </row>
    <row r="87" spans="1:17" x14ac:dyDescent="0.3">
      <c r="A87" s="81" t="s">
        <v>106</v>
      </c>
      <c r="B87" s="82">
        <v>32275</v>
      </c>
      <c r="C87" s="82">
        <v>32350</v>
      </c>
      <c r="D87" s="83">
        <f t="shared" si="8"/>
        <v>75</v>
      </c>
      <c r="E87" s="84">
        <f t="shared" si="9"/>
        <v>111000</v>
      </c>
      <c r="F87" s="84">
        <f t="shared" si="10"/>
        <v>11000</v>
      </c>
      <c r="G87" s="85">
        <v>1841</v>
      </c>
      <c r="H87" s="85">
        <v>1848</v>
      </c>
      <c r="I87" s="86">
        <f t="shared" si="11"/>
        <v>7</v>
      </c>
      <c r="J87" s="87">
        <f t="shared" si="12"/>
        <v>7</v>
      </c>
      <c r="K87" s="88">
        <f t="shared" si="13"/>
        <v>0</v>
      </c>
      <c r="L87" s="89">
        <f t="shared" si="14"/>
        <v>42000</v>
      </c>
      <c r="M87" s="89">
        <f t="shared" si="15"/>
        <v>164000</v>
      </c>
      <c r="N87" s="89">
        <v>2100</v>
      </c>
      <c r="O87" s="89">
        <v>4</v>
      </c>
      <c r="P87" s="89">
        <v>10000</v>
      </c>
      <c r="Q87" s="33"/>
    </row>
    <row r="88" spans="1:17" x14ac:dyDescent="0.3">
      <c r="A88" s="81" t="s">
        <v>107</v>
      </c>
      <c r="B88" s="82">
        <v>31835</v>
      </c>
      <c r="C88" s="82">
        <v>31944</v>
      </c>
      <c r="D88" s="83">
        <f t="shared" si="8"/>
        <v>109</v>
      </c>
      <c r="E88" s="84">
        <f t="shared" si="9"/>
        <v>162000</v>
      </c>
      <c r="F88" s="84">
        <f t="shared" si="10"/>
        <v>16000</v>
      </c>
      <c r="G88" s="102">
        <v>113</v>
      </c>
      <c r="H88" s="102">
        <v>121</v>
      </c>
      <c r="I88" s="86">
        <f>H88-G88</f>
        <v>8</v>
      </c>
      <c r="J88" s="87">
        <f t="shared" si="12"/>
        <v>8</v>
      </c>
      <c r="K88" s="88">
        <f t="shared" si="13"/>
        <v>0</v>
      </c>
      <c r="L88" s="89">
        <f t="shared" si="14"/>
        <v>48000</v>
      </c>
      <c r="M88" s="89">
        <f t="shared" si="15"/>
        <v>226000</v>
      </c>
      <c r="N88" s="89">
        <v>2100</v>
      </c>
      <c r="O88" s="89">
        <v>40</v>
      </c>
      <c r="P88" s="89">
        <v>20000</v>
      </c>
      <c r="Q88" s="33"/>
    </row>
    <row r="89" spans="1:17" hidden="1" x14ac:dyDescent="0.3">
      <c r="A89" s="81" t="s">
        <v>108</v>
      </c>
      <c r="B89" s="82">
        <v>32383</v>
      </c>
      <c r="C89" s="82"/>
      <c r="D89" s="83">
        <f t="shared" si="8"/>
        <v>-32383</v>
      </c>
      <c r="E89" s="84">
        <f t="shared" si="9"/>
        <v>-48056000</v>
      </c>
      <c r="F89" s="84">
        <f t="shared" si="10"/>
        <v>-4806000</v>
      </c>
      <c r="G89" s="85">
        <v>6798</v>
      </c>
      <c r="H89" s="85"/>
      <c r="I89" s="86">
        <f t="shared" si="11"/>
        <v>-6798</v>
      </c>
      <c r="J89" s="87">
        <f t="shared" si="12"/>
        <v>-6798</v>
      </c>
      <c r="K89" s="88">
        <f t="shared" si="13"/>
        <v>0</v>
      </c>
      <c r="L89" s="89">
        <f t="shared" si="14"/>
        <v>-40788000</v>
      </c>
      <c r="M89" s="89">
        <f t="shared" si="15"/>
        <v>-93650000</v>
      </c>
      <c r="N89" s="89">
        <v>2100</v>
      </c>
      <c r="O89" s="89">
        <v>16</v>
      </c>
      <c r="P89" s="89">
        <v>25000</v>
      </c>
      <c r="Q89" s="33"/>
    </row>
    <row r="90" spans="1:17" hidden="1" x14ac:dyDescent="0.3">
      <c r="A90" s="81" t="s">
        <v>109</v>
      </c>
      <c r="B90" s="82">
        <v>31596</v>
      </c>
      <c r="C90" s="82"/>
      <c r="D90" s="83">
        <f t="shared" si="8"/>
        <v>-31596</v>
      </c>
      <c r="E90" s="84">
        <f t="shared" si="9"/>
        <v>-46888000</v>
      </c>
      <c r="F90" s="84">
        <f t="shared" si="10"/>
        <v>-4689000</v>
      </c>
      <c r="G90" s="85">
        <v>1400</v>
      </c>
      <c r="H90" s="85"/>
      <c r="I90" s="86">
        <f t="shared" si="11"/>
        <v>-1400</v>
      </c>
      <c r="J90" s="87">
        <f t="shared" si="12"/>
        <v>-1400</v>
      </c>
      <c r="K90" s="88">
        <f t="shared" si="13"/>
        <v>0</v>
      </c>
      <c r="L90" s="89">
        <f t="shared" si="14"/>
        <v>-8400000</v>
      </c>
      <c r="M90" s="89">
        <f t="shared" si="15"/>
        <v>-59977000</v>
      </c>
      <c r="N90" s="89">
        <v>2100</v>
      </c>
      <c r="O90" s="89">
        <v>3</v>
      </c>
      <c r="P90" s="89">
        <v>50000</v>
      </c>
      <c r="Q90" s="33"/>
    </row>
    <row r="91" spans="1:17" s="46" customFormat="1" hidden="1" x14ac:dyDescent="0.3">
      <c r="A91" s="90" t="s">
        <v>110</v>
      </c>
      <c r="B91" s="106">
        <v>25274</v>
      </c>
      <c r="C91" s="106"/>
      <c r="D91" s="83">
        <f t="shared" si="8"/>
        <v>-25274</v>
      </c>
      <c r="E91" s="84">
        <f t="shared" si="9"/>
        <v>-37507000</v>
      </c>
      <c r="F91" s="84">
        <f t="shared" si="10"/>
        <v>-3751000</v>
      </c>
      <c r="G91" s="107">
        <v>593</v>
      </c>
      <c r="H91" s="107"/>
      <c r="I91" s="86">
        <f t="shared" si="11"/>
        <v>-593</v>
      </c>
      <c r="J91" s="87">
        <f t="shared" si="12"/>
        <v>-593</v>
      </c>
      <c r="K91" s="88">
        <f t="shared" si="13"/>
        <v>0</v>
      </c>
      <c r="L91" s="89">
        <f t="shared" si="14"/>
        <v>-3558000</v>
      </c>
      <c r="M91" s="89">
        <f t="shared" si="15"/>
        <v>-44816000</v>
      </c>
      <c r="N91" s="89">
        <v>2100</v>
      </c>
      <c r="O91" s="89">
        <v>26</v>
      </c>
      <c r="P91" s="89">
        <v>10000</v>
      </c>
      <c r="Q91" s="45"/>
    </row>
    <row r="92" spans="1:17" x14ac:dyDescent="0.3">
      <c r="A92" s="81" t="s">
        <v>111</v>
      </c>
      <c r="B92" s="82">
        <v>32431</v>
      </c>
      <c r="C92" s="82">
        <v>32586</v>
      </c>
      <c r="D92" s="83">
        <f t="shared" si="8"/>
        <v>155</v>
      </c>
      <c r="E92" s="84">
        <f t="shared" si="9"/>
        <v>233000</v>
      </c>
      <c r="F92" s="84">
        <f t="shared" si="10"/>
        <v>23000</v>
      </c>
      <c r="G92" s="85">
        <v>6212</v>
      </c>
      <c r="H92" s="85">
        <v>6230</v>
      </c>
      <c r="I92" s="86">
        <f t="shared" si="11"/>
        <v>18</v>
      </c>
      <c r="J92" s="87">
        <f t="shared" si="12"/>
        <v>18</v>
      </c>
      <c r="K92" s="88">
        <f t="shared" si="13"/>
        <v>0</v>
      </c>
      <c r="L92" s="89">
        <f t="shared" si="14"/>
        <v>108000</v>
      </c>
      <c r="M92" s="89">
        <f t="shared" si="15"/>
        <v>364000</v>
      </c>
      <c r="N92" s="89">
        <v>2100</v>
      </c>
      <c r="O92" s="89">
        <v>19</v>
      </c>
      <c r="P92" s="89"/>
      <c r="Q92" s="33"/>
    </row>
    <row r="93" spans="1:17" s="36" customFormat="1" x14ac:dyDescent="0.3">
      <c r="A93" s="90" t="s">
        <v>112</v>
      </c>
      <c r="B93" s="91">
        <v>24892</v>
      </c>
      <c r="C93" s="91">
        <v>25010</v>
      </c>
      <c r="D93" s="83">
        <f t="shared" si="8"/>
        <v>118</v>
      </c>
      <c r="E93" s="84">
        <f t="shared" si="9"/>
        <v>176000</v>
      </c>
      <c r="F93" s="84">
        <f t="shared" si="10"/>
        <v>18000</v>
      </c>
      <c r="G93" s="92">
        <v>6222</v>
      </c>
      <c r="H93" s="92">
        <v>6249</v>
      </c>
      <c r="I93" s="86">
        <f t="shared" si="11"/>
        <v>27</v>
      </c>
      <c r="J93" s="87">
        <f t="shared" si="12"/>
        <v>27</v>
      </c>
      <c r="K93" s="88">
        <f t="shared" si="13"/>
        <v>0</v>
      </c>
      <c r="L93" s="89">
        <f t="shared" si="14"/>
        <v>162000</v>
      </c>
      <c r="M93" s="89">
        <f t="shared" si="15"/>
        <v>356000</v>
      </c>
      <c r="N93" s="89">
        <v>2100</v>
      </c>
      <c r="O93" s="93">
        <v>20</v>
      </c>
      <c r="P93" s="89"/>
      <c r="Q93" s="35"/>
    </row>
    <row r="94" spans="1:17" x14ac:dyDescent="0.3">
      <c r="A94" s="81" t="s">
        <v>113</v>
      </c>
      <c r="B94" s="82">
        <v>28245</v>
      </c>
      <c r="C94" s="82">
        <v>28291</v>
      </c>
      <c r="D94" s="83">
        <f t="shared" si="8"/>
        <v>46</v>
      </c>
      <c r="E94" s="84">
        <f t="shared" si="9"/>
        <v>68000</v>
      </c>
      <c r="F94" s="84">
        <f t="shared" si="10"/>
        <v>7000</v>
      </c>
      <c r="G94" s="85">
        <v>3243</v>
      </c>
      <c r="H94" s="85">
        <v>3250</v>
      </c>
      <c r="I94" s="86">
        <f t="shared" si="11"/>
        <v>7</v>
      </c>
      <c r="J94" s="87">
        <f t="shared" si="12"/>
        <v>7</v>
      </c>
      <c r="K94" s="88">
        <f t="shared" si="13"/>
        <v>0</v>
      </c>
      <c r="L94" s="89">
        <f t="shared" si="14"/>
        <v>42000</v>
      </c>
      <c r="M94" s="89">
        <f t="shared" si="15"/>
        <v>117000</v>
      </c>
      <c r="N94" s="89">
        <v>2100</v>
      </c>
      <c r="O94" s="89">
        <v>51</v>
      </c>
      <c r="P94" s="89">
        <v>10000</v>
      </c>
      <c r="Q94" s="33"/>
    </row>
    <row r="95" spans="1:17" s="12" customFormat="1" x14ac:dyDescent="0.3">
      <c r="A95" s="15"/>
      <c r="C95" s="47"/>
      <c r="D95" s="48"/>
      <c r="E95" s="15"/>
      <c r="F95" s="15"/>
      <c r="H95" s="49"/>
      <c r="I95" s="50"/>
      <c r="J95" s="15"/>
      <c r="K95" s="51"/>
      <c r="L95" s="15"/>
      <c r="M95" s="15"/>
      <c r="N95" s="15"/>
      <c r="O95" s="15"/>
      <c r="P95" s="15"/>
    </row>
    <row r="96" spans="1:17" s="12" customFormat="1" x14ac:dyDescent="0.3">
      <c r="A96" s="15"/>
      <c r="C96" s="47"/>
      <c r="D96" s="48"/>
      <c r="E96" s="52"/>
      <c r="F96" s="52"/>
      <c r="G96" s="53"/>
      <c r="H96" s="53"/>
      <c r="I96" s="50"/>
      <c r="J96" s="52"/>
      <c r="K96" s="52"/>
      <c r="L96" s="15"/>
      <c r="M96" s="15"/>
      <c r="N96" s="15"/>
      <c r="O96" s="15"/>
      <c r="P96" s="15"/>
    </row>
    <row r="97" spans="1:17" s="12" customFormat="1" ht="15.75" x14ac:dyDescent="0.25">
      <c r="A97" s="54"/>
      <c r="B97" s="55"/>
      <c r="C97" s="55"/>
      <c r="D97" s="48"/>
      <c r="E97" s="56"/>
      <c r="F97" s="56"/>
      <c r="G97" s="57"/>
      <c r="H97" s="57"/>
      <c r="I97" s="57"/>
      <c r="J97" s="57"/>
      <c r="K97" s="55"/>
      <c r="L97" s="55"/>
      <c r="M97" s="55"/>
      <c r="N97" s="55"/>
      <c r="O97" s="55"/>
      <c r="P97" s="55"/>
      <c r="Q97" s="54"/>
    </row>
  </sheetData>
  <sheetProtection password="DC9E" sheet="1" objects="1" scenarios="1"/>
  <mergeCells count="15">
    <mergeCell ref="B97:C97"/>
    <mergeCell ref="E97:J97"/>
    <mergeCell ref="K97:P97"/>
    <mergeCell ref="A10:M10"/>
    <mergeCell ref="A11:M11"/>
    <mergeCell ref="A13:A14"/>
    <mergeCell ref="B13:F13"/>
    <mergeCell ref="G13:L13"/>
    <mergeCell ref="M13:M14"/>
    <mergeCell ref="A1:F1"/>
    <mergeCell ref="A2:F2"/>
    <mergeCell ref="A3:P3"/>
    <mergeCell ref="A4:P4"/>
    <mergeCell ref="A6:D6"/>
    <mergeCell ref="A9:M9"/>
  </mergeCells>
  <pageMargins left="0.45" right="0" top="0" bottom="0" header="0" footer="0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noname</dc:creator>
  <cp:lastModifiedBy>noname</cp:lastModifiedBy>
  <cp:lastPrinted>2015-08-20T03:00:05Z</cp:lastPrinted>
  <dcterms:created xsi:type="dcterms:W3CDTF">2015-08-20T02:43:11Z</dcterms:created>
  <dcterms:modified xsi:type="dcterms:W3CDTF">2015-08-20T03:01:19Z</dcterms:modified>
</cp:coreProperties>
</file>